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1099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45621"/>
</workbook>
</file>

<file path=xl/calcChain.xml><?xml version="1.0" encoding="utf-8"?>
<calcChain xmlns="http://schemas.openxmlformats.org/spreadsheetml/2006/main">
  <c r="D118" i="59" l="1"/>
  <c r="D117" i="59"/>
  <c r="D116" i="59"/>
  <c r="D114" i="59"/>
  <c r="D113" i="59"/>
  <c r="D112" i="59"/>
  <c r="D111" i="59"/>
  <c r="D110" i="59"/>
  <c r="D109" i="59"/>
  <c r="D108" i="59"/>
  <c r="D107" i="59"/>
  <c r="D106" i="59"/>
  <c r="C209" i="60" l="1"/>
  <c r="C207" i="60"/>
  <c r="D15" i="62" l="1"/>
  <c r="C15" i="62"/>
  <c r="C43" i="59"/>
  <c r="C34" i="59"/>
  <c r="C9" i="60" l="1"/>
  <c r="C78" i="62" l="1"/>
  <c r="C79" i="62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1" i="59" l="1"/>
  <c r="C129" i="59"/>
  <c r="C122" i="59"/>
  <c r="G115" i="59"/>
  <c r="F115" i="59"/>
  <c r="E115" i="59"/>
  <c r="D115" i="59"/>
  <c r="C115" i="59"/>
  <c r="G105" i="59"/>
  <c r="F105" i="59"/>
  <c r="E105" i="59"/>
  <c r="D105" i="59"/>
  <c r="C105" i="59"/>
  <c r="C98" i="59"/>
  <c r="C92" i="59"/>
  <c r="D82" i="59"/>
  <c r="C82" i="59"/>
  <c r="E76" i="59"/>
  <c r="D76" i="59"/>
  <c r="C76" i="59"/>
  <c r="E64" i="59"/>
  <c r="D64" i="59"/>
  <c r="C64" i="59"/>
  <c r="E56" i="59"/>
  <c r="D56" i="59"/>
  <c r="C56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7" i="59"/>
  <c r="F17" i="59" s="1"/>
  <c r="G17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<sst xmlns="http://schemas.openxmlformats.org/spreadsheetml/2006/main" count="922" uniqueCount="658">
  <si>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</si>
  <si>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</si>
  <si>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</si>
  <si>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</si>
  <si>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</si>
  <si>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</si>
  <si>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</si>
  <si>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</si>
  <si>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</si>
  <si>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</si>
  <si>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</si>
  <si>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</si>
  <si>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</si>
  <si>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</si>
  <si>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</si>
  <si>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</si>
  <si>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</si>
  <si>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</si>
  <si>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</si>
  <si>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</si>
  <si>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</si>
  <si>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</si>
  <si>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</si>
  <si>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</si>
  <si>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</si>
  <si>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</si>
  <si>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</si>
  <si>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</si>
  <si>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</si>
  <si>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</si>
  <si>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</si>
  <si>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</si>
  <si>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</si>
  <si>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</si>
  <si>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</si>
  <si>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</si>
  <si>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</si>
  <si>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</si>
  <si>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</si>
  <si>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</si>
  <si>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</si>
  <si>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</si>
  <si>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</si>
  <si>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</si>
  <si>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</si>
  <si>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</si>
  <si>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</si>
  <si>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</si>
  <si>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</si>
  <si>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</si>
  <si>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</si>
  <si>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</si>
  <si>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</si>
  <si>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</si>
  <si>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</si>
  <si>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</si>
  <si>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</si>
  <si>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</si>
  <si>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</si>
  <si>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</si>
  <si>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</si>
  <si>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</si>
  <si>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</si>
  <si>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</si>
  <si>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</si>
  <si>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</si>
  <si>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</si>
  <si>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</si>
  <si>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</si>
  <si>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</si>
  <si>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</si>
  <si>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</si>
  <si>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</si>
  <si>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</si>
  <si>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</si>
  <si>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</si>
  <si>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</si>
  <si>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</si>
  <si>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</si>
  <si>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</si>
  <si>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</si>
  <si>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</si>
  <si>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</si>
  <si>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</si>
  <si>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</si>
  <si>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</si>
  <si>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</si>
  <si>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</si>
  <si>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</si>
  <si>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</si>
  <si>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</si>
  <si>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</si>
  <si>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</si>
  <si>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</si>
  <si>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</si>
  <si>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</si>
  <si>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</si>
  <si>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</si>
  <si>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</si>
  <si>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</si>
  <si>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</si>
  <si>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</si>
  <si>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</si>
  <si>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</si>
  <si>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</si>
  <si>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</si>
  <si>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</si>
  <si>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</si>
  <si>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</si>
  <si>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</si>
  <si>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</si>
  <si>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</si>
  <si>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</si>
  <si>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</si>
  <si>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</si>
  <si>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</si>
  <si>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</si>
  <si>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</si>
  <si>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</si>
  <si>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</si>
  <si>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</si>
  <si>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</si>
  <si>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</si>
  <si>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</si>
  <si>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</si>
  <si>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</si>
  <si>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</si>
  <si>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</si>
  <si>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</si>
  <si>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</si>
  <si>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</si>
  <si>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</si>
  <si>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</si>
  <si>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</si>
  <si>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</si>
  <si>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</si>
  <si>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</si>
  <si>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</si>
  <si>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</si>
  <si>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</si>
  <si>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</si>
  <si>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</si>
  <si>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</si>
  <si>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</si>
  <si>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</si>
  <si>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</si>
  <si>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</si>
  <si>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</si>
  <si>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</si>
  <si>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</si>
  <si>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</si>
  <si>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</si>
  <si>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</si>
  <si>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</si>
  <si>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</si>
  <si>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</si>
  <si>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</si>
  <si>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</si>
  <si>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</si>
  <si>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</si>
  <si>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</si>
  <si>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</si>
  <si>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</si>
  <si>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</si>
  <si>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</si>
  <si>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</si>
  <si>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</si>
  <si>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</si>
  <si>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</si>
  <si>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</si>
  <si>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</si>
  <si>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</si>
  <si>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</si>
  <si>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</si>
  <si>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</si>
  <si>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</si>
  <si>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</si>
  <si>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</si>
  <si>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</si>
  <si>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</si>
  <si>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</si>
  <si>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</si>
  <si>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</si>
  <si>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</si>
  <si>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</si>
  <si>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</si>
  <si>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</si>
  <si>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</si>
  <si>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</si>
  <si>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</si>
  <si>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</si>
  <si>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</si>
  <si>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</si>
  <si>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</si>
  <si>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</si>
  <si>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</si>
  <si>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</si>
  <si>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</si>
  <si>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</si>
  <si>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</si>
  <si>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</si>
  <si>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</si>
  <si>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</si>
  <si>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</si>
  <si>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</si>
  <si>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</si>
  <si>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</si>
  <si>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</si>
  <si>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</si>
  <si>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</si>
  <si>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</si>
  <si>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</si>
  <si>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</si>
  <si>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</si>
  <si>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</si>
  <si>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</si>
  <si>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</si>
  <si>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</si>
  <si>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</si>
  <si>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</si>
  <si>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</si>
  <si>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</si>
  <si>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</si>
  <si>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</si>
  <si>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</si>
  <si>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</si>
  <si>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</si>
  <si>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</si>
  <si>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</si>
  <si>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</si>
  <si>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</si>
  <si>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</si>
  <si>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</si>
  <si>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</si>
  <si>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</si>
  <si>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</si>
  <si>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</si>
  <si>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</si>
  <si>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</si>
  <si>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</si>
  <si>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</si>
  <si>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</si>
  <si>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</si>
  <si>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</si>
  <si>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</si>
  <si>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</si>
  <si>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</si>
  <si>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</si>
  <si>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</si>
  <si>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</si>
  <si>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</si>
  <si>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</si>
  <si>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</si>
  <si>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</si>
  <si>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</si>
  <si>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</si>
  <si>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</si>
  <si>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</si>
  <si>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</si>
  <si>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</si>
  <si>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</si>
  <si>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</si>
  <si>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</si>
  <si>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</si>
  <si>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</si>
  <si>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</si>
  <si>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</si>
  <si>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</si>
  <si>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</si>
  <si>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</si>
  <si>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</si>
  <si>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</si>
  <si>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</si>
  <si>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</si>
  <si>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</si>
  <si>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</si>
  <si>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</si>
  <si>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</si>
  <si>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</si>
  <si>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</si>
  <si>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</si>
  <si>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</si>
  <si>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</si>
  <si>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</si>
  <si>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</si>
  <si>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</si>
  <si>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</si>
  <si>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</si>
  <si>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</si>
  <si>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</si>
  <si>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</si>
  <si>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</si>
  <si>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</si>
  <si>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</si>
  <si>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</si>
  <si>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</si>
  <si>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</si>
  <si>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</si>
  <si>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</si>
  <si>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</si>
  <si>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</si>
  <si>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</si>
  <si>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</si>
  <si>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</si>
  <si>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</si>
  <si>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</si>
  <si>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</si>
  <si>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</si>
  <si>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</si>
  <si>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</si>
  <si>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</si>
  <si>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</si>
  <si>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</si>
  <si>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</si>
  <si>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</si>
  <si>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</si>
  <si>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</si>
  <si>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</si>
  <si>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</si>
  <si>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</si>
  <si>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</si>
  <si>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</si>
  <si>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</si>
  <si>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</si>
  <si>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</si>
  <si>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</si>
  <si>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</si>
  <si>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</si>
  <si>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</si>
  <si>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</si>
  <si>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</si>
  <si>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</si>
  <si>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</si>
  <si>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</si>
  <si>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</si>
  <si>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</si>
  <si>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</si>
  <si>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</si>
  <si>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</si>
  <si>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</si>
  <si>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</si>
  <si>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</si>
  <si>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</si>
  <si>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</si>
  <si>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</si>
  <si>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</si>
  <si>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</si>
  <si>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</si>
  <si>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</si>
  <si>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</si>
  <si>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</si>
  <si>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</si>
  <si>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</si>
  <si>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</si>
  <si>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</si>
  <si>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</si>
  <si>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</si>
  <si>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</si>
  <si>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</si>
  <si>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</si>
  <si>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</si>
  <si>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</si>
  <si>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</si>
  <si>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</si>
  <si>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</si>
  <si>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</si>
  <si>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</si>
  <si>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</si>
  <si>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</si>
  <si>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</si>
  <si>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</si>
  <si>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</si>
  <si>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</si>
  <si>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</si>
  <si>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</si>
  <si>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</si>
  <si>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</si>
  <si>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</si>
  <si>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</si>
  <si>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</si>
  <si>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</si>
  <si>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</si>
  <si>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</si>
  <si>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</si>
  <si>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</si>
  <si>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</si>
  <si>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</si>
  <si>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</si>
  <si>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</si>
  <si>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</si>
  <si>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</si>
  <si>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</si>
  <si>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</si>
  <si>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</si>
  <si>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</si>
  <si>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</si>
  <si>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</si>
  <si>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</si>
  <si>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</si>
  <si>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</si>
  <si>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</si>
  <si>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</si>
  <si>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</si>
  <si>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</si>
  <si>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</si>
  <si>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</si>
  <si>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</si>
  <si>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</si>
  <si>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</si>
  <si>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</si>
  <si>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</si>
  <si>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</si>
  <si>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</si>
  <si>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</si>
  <si>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</si>
  <si>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</si>
  <si>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</si>
  <si>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</si>
  <si>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</si>
  <si>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</si>
  <si>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</si>
  <si>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</si>
  <si>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</si>
  <si>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</si>
  <si>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</si>
  <si>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</si>
  <si>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</si>
  <si>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</si>
  <si>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</si>
  <si>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</si>
  <si>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</si>
  <si>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</si>
  <si>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</si>
  <si>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</si>
  <si>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</si>
  <si>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</si>
  <si>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</si>
  <si>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</si>
  <si>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</si>
  <si>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</si>
  <si>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</si>
  <si>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</si>
  <si>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</si>
  <si>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</si>
  <si>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</si>
  <si>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</si>
  <si>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</si>
  <si>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</si>
  <si>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</si>
  <si>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</si>
  <si>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</si>
  <si>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</si>
  <si>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</si>
  <si>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</si>
  <si>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</si>
  <si>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</si>
  <si>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</si>
  <si>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</si>
  <si>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</si>
  <si>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</si>
  <si>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</si>
  <si>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</si>
  <si>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</si>
  <si>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</si>
  <si>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</si>
  <si>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</si>
  <si>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</si>
  <si>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</si>
  <si>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</si>
  <si>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</si>
  <si>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</si>
  <si>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</si>
  <si>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</si>
  <si>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</si>
  <si>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</si>
  <si>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</si>
  <si>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</si>
  <si>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</si>
  <si>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</si>
  <si>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</si>
  <si>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</si>
  <si>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</si>
  <si>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</si>
  <si>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</si>
  <si>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</si>
  <si>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</si>
  <si>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</si>
  <si>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</si>
  <si>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</si>
  <si>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</si>
  <si>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</si>
  <si>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</si>
  <si>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</si>
  <si>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</si>
  <si>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</si>
  <si>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</si>
  <si>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</si>
  <si>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</si>
  <si>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</si>
  <si>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</si>
  <si>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</si>
  <si>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</si>
  <si>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</si>
  <si>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</si>
  <si>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</si>
  <si>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</si>
  <si>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</si>
  <si>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</si>
  <si>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</si>
  <si>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</si>
  <si>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</si>
  <si>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</si>
  <si>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</si>
  <si>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</si>
  <si>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</si>
  <si>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</si>
  <si>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</si>
  <si>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</si>
  <si>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</si>
  <si>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</si>
  <si>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</si>
  <si>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</si>
  <si>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</si>
  <si>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</si>
  <si>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</si>
  <si>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</si>
  <si>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</si>
  <si>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</si>
  <si>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</si>
  <si>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</si>
  <si>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</si>
  <si>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</si>
  <si>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</si>
  <si>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</si>
  <si>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</si>
  <si>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</si>
  <si>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</si>
  <si>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</si>
  <si>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</si>
  <si>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</si>
  <si>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</si>
  <si>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</si>
  <si>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</si>
  <si>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</si>
  <si>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</si>
  <si>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</si>
  <si>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</si>
  <si>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</si>
  <si>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</si>
  <si>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</si>
  <si>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</si>
  <si>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</si>
  <si>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</si>
  <si>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</si>
  <si>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</si>
  <si>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</si>
  <si>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</si>
  <si>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</si>
  <si>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</si>
  <si>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</si>
  <si>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</si>
  <si>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</si>
  <si>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</si>
  <si>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</si>
  <si>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</si>
  <si>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</si>
  <si>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</si>
  <si>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</si>
  <si>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</si>
  <si>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</si>
  <si>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</si>
  <si>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</si>
  <si>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</si>
  <si>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</si>
  <si>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</si>
  <si>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</si>
  <si>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</si>
  <si>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</si>
  <si>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</si>
  <si>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</si>
  <si>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</si>
  <si>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</si>
  <si>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</si>
  <si>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</si>
  <si>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</si>
  <si>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</si>
  <si>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</si>
  <si>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</si>
  <si>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</si>
  <si>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</si>
  <si>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</si>
  <si>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</si>
  <si>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</si>
  <si>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</si>
  <si>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</si>
  <si>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</si>
  <si>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</si>
  <si>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</si>
  <si>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</si>
  <si>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</si>
  <si>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</si>
  <si>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</si>
  <si>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</si>
  <si>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</si>
  <si>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</si>
  <si>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</si>
  <si>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</si>
  <si>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</si>
  <si>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</si>
  <si>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</si>
  <si>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</si>
  <si>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</si>
  <si>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</si>
  <si>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</si>
  <si>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</si>
  <si>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</si>
  <si>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</si>
  <si>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</si>
  <si>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</si>
  <si>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</si>
  <si>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</si>
  <si>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</si>
  <si>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</si>
  <si>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</si>
  <si>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</si>
  <si>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</si>
  <si>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</si>
  <si>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</si>
  <si>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</si>
  <si>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</si>
  <si>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</si>
  <si>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</si>
  <si>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</si>
  <si>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</si>
  <si>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</si>
  <si>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</si>
  <si>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</si>
  <si>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</si>
  <si>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</si>
  <si>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</si>
  <si>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</si>
  <si>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</si>
  <si>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</si>
  <si>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</si>
  <si>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</si>
  <si>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</si>
  <si>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</si>
  <si>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</si>
  <si>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</si>
  <si>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</si>
  <si>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</si>
  <si>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</si>
  <si>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JUNTA MUNICIPAL DE AGUA POTABLE Y ALCANTARILLADO DE CORTAZAR, GTO.</t>
  </si>
  <si>
    <t>Correspondiente del 1 de Enero al AL 31 DE MARZO DEL 2020</t>
  </si>
  <si>
    <t>Bancos dependencias</t>
  </si>
  <si>
    <t>Depositos de fondos de terceros</t>
  </si>
  <si>
    <t>FONDO FIJO</t>
  </si>
  <si>
    <t>Otros deudores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</si>
</sst>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5" t="s">
        <v>652</v>
      </c>
      <c r="B1" s="165"/>
      <c r="C1" s="72"/>
      <c r="D1" s="69" t="s">
        <v>244</v>
      </c>
      <c r="E1" s="70">
        <v>2020</v>
      </c>
    </row>
    <row r="2" spans="1:5" ht="18.95" customHeight="1" x14ac:dyDescent="0.2">
      <c r="A2" s="166" t="s">
        <v>557</v>
      </c>
      <c r="B2" s="166"/>
      <c r="C2" s="91"/>
      <c r="D2" s="69" t="s">
        <v>246</v>
      </c>
      <c r="E2" s="72" t="s">
        <v>247</v>
      </c>
    </row>
    <row r="3" spans="1:5" ht="18.95" customHeight="1" x14ac:dyDescent="0.2">
      <c r="A3" s="167" t="s">
        <v>653</v>
      </c>
      <c r="B3" s="167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100" t="s">
        <v>86</v>
      </c>
      <c r="B34" s="101" t="s">
        <v>81</v>
      </c>
    </row>
    <row r="35" spans="1:2" x14ac:dyDescent="0.2">
      <c r="A35" s="100" t="s">
        <v>87</v>
      </c>
      <c r="B35" s="101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101" t="s">
        <v>33</v>
      </c>
    </row>
    <row r="39" spans="1:2" x14ac:dyDescent="0.2">
      <c r="A39" s="39"/>
      <c r="B39" s="101" t="s">
        <v>34</v>
      </c>
    </row>
    <row r="40" spans="1:2" ht="12" thickBot="1" x14ac:dyDescent="0.25">
      <c r="A40" s="43"/>
      <c r="B40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C15" sqref="C15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71" t="s">
        <v>652</v>
      </c>
      <c r="B1" s="172"/>
      <c r="C1" s="173"/>
    </row>
    <row r="2" spans="1:3" s="92" customFormat="1" ht="18" customHeight="1" x14ac:dyDescent="0.25">
      <c r="A2" s="174" t="s">
        <v>554</v>
      </c>
      <c r="B2" s="175"/>
      <c r="C2" s="176"/>
    </row>
    <row r="3" spans="1:3" s="92" customFormat="1" ht="18" customHeight="1" x14ac:dyDescent="0.25">
      <c r="A3" s="174" t="s">
        <v>653</v>
      </c>
      <c r="B3" s="175"/>
      <c r="C3" s="176"/>
    </row>
    <row r="4" spans="1:3" s="95" customFormat="1" ht="18" customHeight="1" x14ac:dyDescent="0.2">
      <c r="A4" s="177" t="s">
        <v>550</v>
      </c>
      <c r="B4" s="178"/>
      <c r="C4" s="179"/>
    </row>
    <row r="5" spans="1:3" s="93" customFormat="1" x14ac:dyDescent="0.2">
      <c r="A5" s="113" t="s">
        <v>590</v>
      </c>
      <c r="B5" s="113"/>
      <c r="C5" s="114">
        <v>18101049.449999999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3" x14ac:dyDescent="0.2">
      <c r="A17" s="128">
        <v>3.2</v>
      </c>
      <c r="B17" s="121" t="s">
        <v>599</v>
      </c>
      <c r="C17" s="119">
        <v>0</v>
      </c>
    </row>
    <row r="18" spans="1:3" x14ac:dyDescent="0.2">
      <c r="A18" s="128">
        <v>3.3</v>
      </c>
      <c r="B18" s="123" t="s">
        <v>600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125</v>
      </c>
      <c r="B20" s="132"/>
      <c r="C20" s="114">
        <f>C5+C7-C15</f>
        <v>18101049.449999999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opLeftCell="A11" workbookViewId="0">
      <selection activeCell="C49" sqref="C49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80" t="s">
        <v>652</v>
      </c>
      <c r="B1" s="181"/>
      <c r="C1" s="182"/>
    </row>
    <row r="2" spans="1:3" s="96" customFormat="1" ht="18.95" customHeight="1" x14ac:dyDescent="0.25">
      <c r="A2" s="183" t="s">
        <v>555</v>
      </c>
      <c r="B2" s="184"/>
      <c r="C2" s="185"/>
    </row>
    <row r="3" spans="1:3" s="96" customFormat="1" ht="18.95" customHeight="1" x14ac:dyDescent="0.25">
      <c r="A3" s="183" t="s">
        <v>653</v>
      </c>
      <c r="B3" s="184"/>
      <c r="C3" s="185"/>
    </row>
    <row r="4" spans="1:3" s="97" customFormat="1" x14ac:dyDescent="0.2">
      <c r="A4" s="177" t="s">
        <v>550</v>
      </c>
      <c r="B4" s="178"/>
      <c r="C4" s="179"/>
    </row>
    <row r="5" spans="1:3" x14ac:dyDescent="0.2">
      <c r="A5" s="144" t="s">
        <v>603</v>
      </c>
      <c r="B5" s="113"/>
      <c r="C5" s="137">
        <v>13957506.1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3081385.25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23356.69</v>
      </c>
    </row>
    <row r="11" spans="1:3" x14ac:dyDescent="0.2">
      <c r="A11" s="154">
        <v>2.4</v>
      </c>
      <c r="B11" s="136" t="s">
        <v>294</v>
      </c>
      <c r="C11" s="147">
        <v>0</v>
      </c>
    </row>
    <row r="12" spans="1:3" x14ac:dyDescent="0.2">
      <c r="A12" s="154">
        <v>2.5</v>
      </c>
      <c r="B12" s="136" t="s">
        <v>295</v>
      </c>
      <c r="C12" s="147">
        <v>242137.19</v>
      </c>
    </row>
    <row r="13" spans="1:3" x14ac:dyDescent="0.2">
      <c r="A13" s="154">
        <v>2.6</v>
      </c>
      <c r="B13" s="136" t="s">
        <v>296</v>
      </c>
      <c r="C13" s="147">
        <v>0</v>
      </c>
    </row>
    <row r="14" spans="1:3" x14ac:dyDescent="0.2">
      <c r="A14" s="154">
        <v>2.7</v>
      </c>
      <c r="B14" s="136" t="s">
        <v>297</v>
      </c>
      <c r="C14" s="147">
        <v>0</v>
      </c>
    </row>
    <row r="15" spans="1:3" x14ac:dyDescent="0.2">
      <c r="A15" s="154">
        <v>2.8</v>
      </c>
      <c r="B15" s="136" t="s">
        <v>298</v>
      </c>
      <c r="C15" s="147">
        <v>21720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2794171.37</v>
      </c>
    </row>
    <row r="18" spans="1:3" x14ac:dyDescent="0.2">
      <c r="A18" s="154" t="s">
        <v>635</v>
      </c>
      <c r="B18" s="136" t="s">
        <v>302</v>
      </c>
      <c r="C18" s="147">
        <v>0</v>
      </c>
    </row>
    <row r="19" spans="1:3" x14ac:dyDescent="0.2">
      <c r="A19" s="154" t="s">
        <v>636</v>
      </c>
      <c r="B19" s="136" t="s">
        <v>607</v>
      </c>
      <c r="C19" s="147">
        <v>0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75028.88</v>
      </c>
    </row>
    <row r="31" spans="1:3" x14ac:dyDescent="0.2">
      <c r="A31" s="154" t="s">
        <v>625</v>
      </c>
      <c r="B31" s="136" t="s">
        <v>496</v>
      </c>
      <c r="C31" s="147">
        <v>75028.88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3" x14ac:dyDescent="0.2">
      <c r="A33" s="154" t="s">
        <v>627</v>
      </c>
      <c r="B33" s="136" t="s">
        <v>506</v>
      </c>
      <c r="C33" s="147">
        <v>0</v>
      </c>
    </row>
    <row r="34" spans="1:3" x14ac:dyDescent="0.2">
      <c r="A34" s="154" t="s">
        <v>628</v>
      </c>
      <c r="B34" s="136" t="s">
        <v>629</v>
      </c>
      <c r="C34" s="147">
        <v>0</v>
      </c>
    </row>
    <row r="35" spans="1:3" x14ac:dyDescent="0.2">
      <c r="A35" s="154" t="s">
        <v>630</v>
      </c>
      <c r="B35" s="136" t="s">
        <v>631</v>
      </c>
      <c r="C35" s="147">
        <v>0</v>
      </c>
    </row>
    <row r="36" spans="1:3" x14ac:dyDescent="0.2">
      <c r="A36" s="154" t="s">
        <v>632</v>
      </c>
      <c r="B36" s="136" t="s">
        <v>514</v>
      </c>
      <c r="C36" s="147">
        <v>0</v>
      </c>
    </row>
    <row r="37" spans="1:3" x14ac:dyDescent="0.2">
      <c r="A37" s="154" t="s">
        <v>633</v>
      </c>
      <c r="B37" s="146" t="s">
        <v>634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127</v>
      </c>
      <c r="B39" s="113"/>
      <c r="C39" s="114">
        <f>C5-C7+C30</f>
        <v>10951149.73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19" workbookViewId="0">
      <selection activeCell="D48" sqref="D48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70" t="s">
        <v>652</v>
      </c>
      <c r="B1" s="186"/>
      <c r="C1" s="186"/>
      <c r="D1" s="186"/>
      <c r="E1" s="186"/>
      <c r="F1" s="186"/>
      <c r="G1" s="82" t="s">
        <v>244</v>
      </c>
      <c r="H1" s="83">
        <f>'Notas a los Edos Financieros'!E1</f>
        <v>2020</v>
      </c>
    </row>
    <row r="2" spans="1:10" ht="18.95" customHeight="1" x14ac:dyDescent="0.2">
      <c r="A2" s="170" t="s">
        <v>556</v>
      </c>
      <c r="B2" s="186"/>
      <c r="C2" s="186"/>
      <c r="D2" s="186"/>
      <c r="E2" s="186"/>
      <c r="F2" s="186"/>
      <c r="G2" s="82" t="s">
        <v>246</v>
      </c>
      <c r="H2" s="83" t="str">
        <f>'Notas a los Edos Financieros'!E2</f>
        <v>Trimestral</v>
      </c>
    </row>
    <row r="3" spans="1:10" ht="18.95" customHeight="1" x14ac:dyDescent="0.2">
      <c r="A3" s="187" t="s">
        <v>653</v>
      </c>
      <c r="B3" s="188"/>
      <c r="C3" s="188"/>
      <c r="D3" s="188"/>
      <c r="E3" s="188"/>
      <c r="F3" s="188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67312273</v>
      </c>
      <c r="D36" s="89">
        <v>0</v>
      </c>
      <c r="E36" s="89">
        <v>0</v>
      </c>
      <c r="F36" s="89">
        <f t="shared" si="0"/>
        <v>67312273</v>
      </c>
    </row>
    <row r="37" spans="1:6" x14ac:dyDescent="0.2">
      <c r="A37" s="84">
        <v>8120</v>
      </c>
      <c r="B37" s="84" t="s">
        <v>138</v>
      </c>
      <c r="C37" s="89">
        <v>67312273</v>
      </c>
      <c r="D37" s="89">
        <v>0</v>
      </c>
      <c r="E37" s="89">
        <v>0</v>
      </c>
      <c r="F37" s="89">
        <f t="shared" si="0"/>
        <v>67312273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3613183.2</v>
      </c>
      <c r="E38" s="89">
        <v>0</v>
      </c>
      <c r="F38" s="89">
        <f t="shared" si="0"/>
        <v>3613183.2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18101549.530000001</v>
      </c>
      <c r="E39" s="89">
        <v>0</v>
      </c>
      <c r="F39" s="89">
        <f t="shared" si="0"/>
        <v>18101549.530000001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18101549.530000001</v>
      </c>
      <c r="E40" s="89">
        <v>0</v>
      </c>
      <c r="F40" s="89">
        <f t="shared" si="0"/>
        <v>18101549.530000001</v>
      </c>
    </row>
    <row r="41" spans="1:6" x14ac:dyDescent="0.2">
      <c r="A41" s="84">
        <v>8210</v>
      </c>
      <c r="B41" s="84" t="s">
        <v>134</v>
      </c>
      <c r="C41" s="89">
        <v>67312273</v>
      </c>
      <c r="D41" s="89">
        <v>0</v>
      </c>
      <c r="E41" s="89">
        <v>0</v>
      </c>
      <c r="F41" s="89">
        <f t="shared" si="0"/>
        <v>67312273</v>
      </c>
    </row>
    <row r="42" spans="1:6" x14ac:dyDescent="0.2">
      <c r="A42" s="84">
        <v>8220</v>
      </c>
      <c r="B42" s="84" t="s">
        <v>133</v>
      </c>
      <c r="C42" s="89">
        <v>67312273</v>
      </c>
      <c r="D42" s="89">
        <v>0</v>
      </c>
      <c r="E42" s="89">
        <v>0</v>
      </c>
      <c r="F42" s="89">
        <f t="shared" si="0"/>
        <v>67312273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4155931.67</v>
      </c>
      <c r="E43" s="89">
        <v>-542748.47</v>
      </c>
      <c r="F43" s="89">
        <f t="shared" si="0"/>
        <v>3613183.2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76171.7</v>
      </c>
      <c r="E44" s="89">
        <v>0</v>
      </c>
      <c r="F44" s="89">
        <f t="shared" si="0"/>
        <v>76171.7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13957506.1</v>
      </c>
      <c r="E45" s="89">
        <v>0</v>
      </c>
      <c r="F45" s="89">
        <f t="shared" si="0"/>
        <v>13957506.1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13955574.1</v>
      </c>
      <c r="E46" s="89">
        <v>0</v>
      </c>
      <c r="F46" s="89">
        <f t="shared" si="0"/>
        <v>13955574.1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13955754.1</v>
      </c>
      <c r="E47" s="89">
        <v>0</v>
      </c>
      <c r="F47" s="89">
        <f t="shared" si="0"/>
        <v>13955754.1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89" t="s">
        <v>37</v>
      </c>
      <c r="B5" s="189"/>
      <c r="C5" s="189"/>
      <c r="D5" s="189"/>
      <c r="E5" s="18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0" t="s">
        <v>41</v>
      </c>
      <c r="C10" s="190"/>
      <c r="D10" s="190"/>
      <c r="E10" s="190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0" t="s">
        <v>45</v>
      </c>
      <c r="C12" s="190"/>
      <c r="D12" s="190"/>
      <c r="E12" s="190"/>
    </row>
    <row r="13" spans="1:8" s="11" customFormat="1" ht="26.1" customHeight="1" x14ac:dyDescent="0.2">
      <c r="A13" s="158" t="s">
        <v>46</v>
      </c>
      <c r="B13" s="190" t="s">
        <v>47</v>
      </c>
      <c r="C13" s="190"/>
      <c r="D13" s="190"/>
      <c r="E13" s="190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1" t="s">
        <v>52</v>
      </c>
      <c r="C31" s="191"/>
      <c r="D31" s="191"/>
      <c r="E31" s="191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"/>
  <sheetViews>
    <sheetView topLeftCell="A120" zoomScale="106" zoomScaleNormal="106" workbookViewId="0">
      <selection activeCell="C156" sqref="C156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68" t="s">
        <v>652</v>
      </c>
      <c r="B1" s="169"/>
      <c r="C1" s="169"/>
      <c r="D1" s="169"/>
      <c r="E1" s="169"/>
      <c r="F1" s="169"/>
      <c r="G1" s="69" t="s">
        <v>244</v>
      </c>
      <c r="H1" s="80">
        <v>2020</v>
      </c>
    </row>
    <row r="2" spans="1:8" s="71" customFormat="1" ht="18.95" customHeight="1" x14ac:dyDescent="0.25">
      <c r="A2" s="168" t="s">
        <v>245</v>
      </c>
      <c r="B2" s="169"/>
      <c r="C2" s="169"/>
      <c r="D2" s="169"/>
      <c r="E2" s="169"/>
      <c r="F2" s="169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68" t="s">
        <v>653</v>
      </c>
      <c r="B3" s="169"/>
      <c r="C3" s="169"/>
      <c r="D3" s="169"/>
      <c r="E3" s="169"/>
      <c r="F3" s="169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1111</v>
      </c>
      <c r="B8" s="75" t="s">
        <v>543</v>
      </c>
      <c r="C8" s="79">
        <v>10000</v>
      </c>
    </row>
    <row r="9" spans="1:8" x14ac:dyDescent="0.2">
      <c r="A9" s="77">
        <v>1113</v>
      </c>
      <c r="B9" s="75" t="s">
        <v>654</v>
      </c>
      <c r="C9" s="79">
        <v>40183584.880000003</v>
      </c>
    </row>
    <row r="10" spans="1:8" x14ac:dyDescent="0.2">
      <c r="A10" s="77">
        <v>1114</v>
      </c>
      <c r="B10" s="75" t="s">
        <v>250</v>
      </c>
      <c r="C10" s="79">
        <v>6175227.5099999998</v>
      </c>
    </row>
    <row r="11" spans="1:8" x14ac:dyDescent="0.2">
      <c r="A11" s="77">
        <v>1115</v>
      </c>
      <c r="B11" s="75" t="s">
        <v>251</v>
      </c>
      <c r="C11" s="79">
        <v>1389062.29</v>
      </c>
    </row>
    <row r="12" spans="1:8" x14ac:dyDescent="0.2">
      <c r="A12" s="77">
        <v>1116</v>
      </c>
      <c r="B12" s="75" t="s">
        <v>655</v>
      </c>
      <c r="C12" s="79">
        <v>206080.6</v>
      </c>
    </row>
    <row r="13" spans="1:8" x14ac:dyDescent="0.2">
      <c r="A13" s="77">
        <v>1121</v>
      </c>
      <c r="B13" s="75" t="s">
        <v>252</v>
      </c>
      <c r="C13" s="79">
        <v>0</v>
      </c>
    </row>
    <row r="14" spans="1:8" x14ac:dyDescent="0.2">
      <c r="A14" s="77">
        <v>1211</v>
      </c>
      <c r="B14" s="75" t="s">
        <v>253</v>
      </c>
      <c r="C14" s="79">
        <v>0</v>
      </c>
    </row>
    <row r="16" spans="1:8" x14ac:dyDescent="0.2">
      <c r="A16" s="74" t="s">
        <v>199</v>
      </c>
      <c r="B16" s="74"/>
      <c r="C16" s="74"/>
      <c r="D16" s="74"/>
      <c r="E16" s="74"/>
      <c r="F16" s="74"/>
      <c r="G16" s="74"/>
      <c r="H16" s="74"/>
    </row>
    <row r="17" spans="1:8" x14ac:dyDescent="0.2">
      <c r="A17" s="76" t="s">
        <v>190</v>
      </c>
      <c r="B17" s="76" t="s">
        <v>187</v>
      </c>
      <c r="C17" s="76" t="s">
        <v>188</v>
      </c>
      <c r="D17" s="76">
        <v>2018</v>
      </c>
      <c r="E17" s="76">
        <f>D17-1</f>
        <v>2017</v>
      </c>
      <c r="F17" s="76">
        <f>E17-1</f>
        <v>2016</v>
      </c>
      <c r="G17" s="76">
        <f>F17-1</f>
        <v>2015</v>
      </c>
      <c r="H17" s="76" t="s">
        <v>233</v>
      </c>
    </row>
    <row r="18" spans="1:8" x14ac:dyDescent="0.2">
      <c r="A18" s="77">
        <v>1122</v>
      </c>
      <c r="B18" s="75" t="s">
        <v>254</v>
      </c>
      <c r="C18" s="79">
        <v>4867716.68</v>
      </c>
      <c r="D18" s="79">
        <v>4849885.95</v>
      </c>
      <c r="E18" s="79">
        <v>4516318.8499999996</v>
      </c>
      <c r="F18" s="79">
        <v>4874638.2300000004</v>
      </c>
      <c r="G18" s="79">
        <v>4108691.21</v>
      </c>
    </row>
    <row r="19" spans="1:8" x14ac:dyDescent="0.2">
      <c r="A19" s="77">
        <v>1124</v>
      </c>
      <c r="B19" s="75" t="s">
        <v>255</v>
      </c>
      <c r="C19" s="79">
        <v>-0.68</v>
      </c>
      <c r="D19" s="79">
        <v>-0.68</v>
      </c>
      <c r="E19" s="79">
        <v>-0.68</v>
      </c>
      <c r="F19" s="79">
        <v>-0.68</v>
      </c>
      <c r="G19" s="79">
        <v>-0.68</v>
      </c>
    </row>
    <row r="21" spans="1:8" x14ac:dyDescent="0.2">
      <c r="A21" s="74" t="s">
        <v>200</v>
      </c>
      <c r="B21" s="74"/>
      <c r="C21" s="74"/>
      <c r="D21" s="74"/>
      <c r="E21" s="74"/>
      <c r="F21" s="74"/>
      <c r="G21" s="74"/>
      <c r="H21" s="74"/>
    </row>
    <row r="22" spans="1:8" x14ac:dyDescent="0.2">
      <c r="A22" s="76" t="s">
        <v>190</v>
      </c>
      <c r="B22" s="76" t="s">
        <v>187</v>
      </c>
      <c r="C22" s="76" t="s">
        <v>188</v>
      </c>
      <c r="D22" s="76" t="s">
        <v>256</v>
      </c>
      <c r="E22" s="76" t="s">
        <v>257</v>
      </c>
      <c r="F22" s="76" t="s">
        <v>258</v>
      </c>
      <c r="G22" s="76" t="s">
        <v>259</v>
      </c>
      <c r="H22" s="76" t="s">
        <v>260</v>
      </c>
    </row>
    <row r="23" spans="1:8" x14ac:dyDescent="0.2">
      <c r="A23" s="77">
        <v>1123</v>
      </c>
      <c r="B23" s="75" t="s">
        <v>261</v>
      </c>
      <c r="C23" s="79">
        <v>-58.85</v>
      </c>
      <c r="D23" s="79">
        <v>-58.85</v>
      </c>
      <c r="E23" s="79">
        <v>0</v>
      </c>
      <c r="F23" s="79">
        <v>0</v>
      </c>
      <c r="G23" s="79">
        <v>0</v>
      </c>
    </row>
    <row r="24" spans="1:8" x14ac:dyDescent="0.2">
      <c r="A24" s="77">
        <v>1125</v>
      </c>
      <c r="B24" s="75" t="s">
        <v>262</v>
      </c>
      <c r="C24" s="79">
        <v>17000</v>
      </c>
      <c r="D24" s="79">
        <v>17000</v>
      </c>
      <c r="E24" s="79">
        <v>0</v>
      </c>
      <c r="F24" s="79">
        <v>0</v>
      </c>
      <c r="G24" s="79">
        <v>0</v>
      </c>
      <c r="H24" s="75" t="s">
        <v>656</v>
      </c>
    </row>
    <row r="25" spans="1:8" x14ac:dyDescent="0.2">
      <c r="A25" s="77">
        <v>1129</v>
      </c>
      <c r="B25" s="75" t="s">
        <v>657</v>
      </c>
      <c r="C25" s="79">
        <v>3444.19</v>
      </c>
      <c r="D25" s="79">
        <v>3444.19</v>
      </c>
      <c r="E25" s="79">
        <v>0</v>
      </c>
      <c r="F25" s="79">
        <v>0</v>
      </c>
      <c r="G25" s="79">
        <v>0</v>
      </c>
    </row>
    <row r="26" spans="1:8" x14ac:dyDescent="0.2">
      <c r="A26" s="77">
        <v>1131</v>
      </c>
      <c r="B26" s="75" t="s">
        <v>263</v>
      </c>
      <c r="C26" s="79">
        <v>0.18</v>
      </c>
      <c r="D26" s="79">
        <v>0.18</v>
      </c>
      <c r="E26" s="79">
        <v>0</v>
      </c>
      <c r="F26" s="79">
        <v>0</v>
      </c>
      <c r="G26" s="79">
        <v>0</v>
      </c>
    </row>
    <row r="27" spans="1:8" x14ac:dyDescent="0.2">
      <c r="A27" s="77">
        <v>1132</v>
      </c>
      <c r="B27" s="75" t="s">
        <v>264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</row>
    <row r="28" spans="1:8" x14ac:dyDescent="0.2">
      <c r="A28" s="77">
        <v>1133</v>
      </c>
      <c r="B28" s="75" t="s">
        <v>265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</row>
    <row r="29" spans="1:8" x14ac:dyDescent="0.2">
      <c r="A29" s="77">
        <v>1134</v>
      </c>
      <c r="B29" s="75" t="s">
        <v>266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</row>
    <row r="30" spans="1:8" x14ac:dyDescent="0.2">
      <c r="A30" s="77">
        <v>1139</v>
      </c>
      <c r="B30" s="75" t="s">
        <v>267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</row>
    <row r="32" spans="1:8" x14ac:dyDescent="0.2">
      <c r="A32" s="74" t="s">
        <v>268</v>
      </c>
      <c r="B32" s="74"/>
      <c r="C32" s="74"/>
      <c r="D32" s="74"/>
      <c r="E32" s="74"/>
      <c r="F32" s="74"/>
      <c r="G32" s="74"/>
      <c r="H32" s="74"/>
    </row>
    <row r="33" spans="1:8" x14ac:dyDescent="0.2">
      <c r="A33" s="76" t="s">
        <v>190</v>
      </c>
      <c r="B33" s="76" t="s">
        <v>187</v>
      </c>
      <c r="C33" s="76" t="s">
        <v>188</v>
      </c>
      <c r="D33" s="76" t="s">
        <v>203</v>
      </c>
      <c r="E33" s="76" t="s">
        <v>202</v>
      </c>
      <c r="F33" s="76" t="s">
        <v>269</v>
      </c>
      <c r="G33" s="76" t="s">
        <v>205</v>
      </c>
      <c r="H33" s="76"/>
    </row>
    <row r="34" spans="1:8" x14ac:dyDescent="0.2">
      <c r="A34" s="77">
        <v>1140</v>
      </c>
      <c r="B34" s="75" t="s">
        <v>270</v>
      </c>
      <c r="C34" s="79">
        <f>SUM(C35:C39)</f>
        <v>0</v>
      </c>
    </row>
    <row r="35" spans="1:8" x14ac:dyDescent="0.2">
      <c r="A35" s="77">
        <v>1141</v>
      </c>
      <c r="B35" s="75" t="s">
        <v>271</v>
      </c>
      <c r="C35" s="79">
        <v>0</v>
      </c>
    </row>
    <row r="36" spans="1:8" x14ac:dyDescent="0.2">
      <c r="A36" s="77">
        <v>1142</v>
      </c>
      <c r="B36" s="75" t="s">
        <v>272</v>
      </c>
      <c r="C36" s="79">
        <v>0</v>
      </c>
    </row>
    <row r="37" spans="1:8" x14ac:dyDescent="0.2">
      <c r="A37" s="77">
        <v>1143</v>
      </c>
      <c r="B37" s="75" t="s">
        <v>273</v>
      </c>
      <c r="C37" s="79">
        <v>0</v>
      </c>
    </row>
    <row r="38" spans="1:8" x14ac:dyDescent="0.2">
      <c r="A38" s="77">
        <v>1144</v>
      </c>
      <c r="B38" s="75" t="s">
        <v>274</v>
      </c>
      <c r="C38" s="79">
        <v>0</v>
      </c>
    </row>
    <row r="39" spans="1:8" x14ac:dyDescent="0.2">
      <c r="A39" s="77">
        <v>1145</v>
      </c>
      <c r="B39" s="75" t="s">
        <v>275</v>
      </c>
      <c r="C39" s="79">
        <v>0</v>
      </c>
    </row>
    <row r="41" spans="1:8" x14ac:dyDescent="0.2">
      <c r="A41" s="74" t="s">
        <v>276</v>
      </c>
      <c r="B41" s="74"/>
      <c r="C41" s="74"/>
      <c r="D41" s="74"/>
      <c r="E41" s="74"/>
      <c r="F41" s="74"/>
      <c r="G41" s="74"/>
      <c r="H41" s="74"/>
    </row>
    <row r="42" spans="1:8" x14ac:dyDescent="0.2">
      <c r="A42" s="76" t="s">
        <v>190</v>
      </c>
      <c r="B42" s="76" t="s">
        <v>187</v>
      </c>
      <c r="C42" s="76" t="s">
        <v>188</v>
      </c>
      <c r="D42" s="76" t="s">
        <v>201</v>
      </c>
      <c r="E42" s="76" t="s">
        <v>204</v>
      </c>
      <c r="F42" s="76" t="s">
        <v>277</v>
      </c>
      <c r="G42" s="76"/>
      <c r="H42" s="76"/>
    </row>
    <row r="43" spans="1:8" x14ac:dyDescent="0.2">
      <c r="A43" s="77">
        <v>1150</v>
      </c>
      <c r="B43" s="75" t="s">
        <v>278</v>
      </c>
      <c r="C43" s="79">
        <f>C44</f>
        <v>1040892.4</v>
      </c>
    </row>
    <row r="44" spans="1:8" x14ac:dyDescent="0.2">
      <c r="A44" s="77">
        <v>1151</v>
      </c>
      <c r="B44" s="75" t="s">
        <v>279</v>
      </c>
      <c r="C44" s="79">
        <v>1040892.4</v>
      </c>
    </row>
    <row r="46" spans="1:8" x14ac:dyDescent="0.2">
      <c r="A46" s="74" t="s">
        <v>206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 t="s">
        <v>189</v>
      </c>
      <c r="E47" s="76" t="s">
        <v>260</v>
      </c>
      <c r="F47" s="76"/>
      <c r="G47" s="76"/>
      <c r="H47" s="76"/>
    </row>
    <row r="48" spans="1:8" x14ac:dyDescent="0.2">
      <c r="A48" s="77">
        <v>1213</v>
      </c>
      <c r="B48" s="75" t="s">
        <v>280</v>
      </c>
      <c r="C48" s="79">
        <v>0</v>
      </c>
    </row>
    <row r="50" spans="1:9" x14ac:dyDescent="0.2">
      <c r="A50" s="74" t="s">
        <v>207</v>
      </c>
      <c r="B50" s="74"/>
      <c r="C50" s="74"/>
      <c r="D50" s="74"/>
      <c r="E50" s="74"/>
      <c r="F50" s="74"/>
      <c r="G50" s="74"/>
      <c r="H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/>
      <c r="E51" s="76"/>
      <c r="F51" s="76"/>
      <c r="G51" s="76"/>
      <c r="H51" s="76"/>
    </row>
    <row r="52" spans="1:9" x14ac:dyDescent="0.2">
      <c r="A52" s="77">
        <v>1214</v>
      </c>
      <c r="B52" s="75" t="s">
        <v>281</v>
      </c>
      <c r="C52" s="79">
        <v>0</v>
      </c>
    </row>
    <row r="54" spans="1:9" x14ac:dyDescent="0.2">
      <c r="A54" s="74" t="s">
        <v>211</v>
      </c>
      <c r="B54" s="74"/>
      <c r="C54" s="74"/>
      <c r="D54" s="74"/>
      <c r="E54" s="74"/>
      <c r="F54" s="74"/>
      <c r="G54" s="74"/>
      <c r="H54" s="74"/>
      <c r="I54" s="74"/>
    </row>
    <row r="55" spans="1:9" x14ac:dyDescent="0.2">
      <c r="A55" s="76" t="s">
        <v>190</v>
      </c>
      <c r="B55" s="76" t="s">
        <v>187</v>
      </c>
      <c r="C55" s="76" t="s">
        <v>188</v>
      </c>
      <c r="D55" s="76" t="s">
        <v>208</v>
      </c>
      <c r="E55" s="76" t="s">
        <v>209</v>
      </c>
      <c r="F55" s="76" t="s">
        <v>201</v>
      </c>
      <c r="G55" s="76" t="s">
        <v>282</v>
      </c>
      <c r="H55" s="76" t="s">
        <v>210</v>
      </c>
      <c r="I55" s="76" t="s">
        <v>283</v>
      </c>
    </row>
    <row r="56" spans="1:9" x14ac:dyDescent="0.2">
      <c r="A56" s="77">
        <v>1230</v>
      </c>
      <c r="B56" s="75" t="s">
        <v>284</v>
      </c>
      <c r="C56" s="79">
        <f>SUM(C57:C63)</f>
        <v>110944723.70000002</v>
      </c>
      <c r="D56" s="79">
        <f>SUM(D57:D63)</f>
        <v>0</v>
      </c>
      <c r="E56" s="79">
        <f>SUM(E57:E63)</f>
        <v>-28283048</v>
      </c>
    </row>
    <row r="57" spans="1:9" x14ac:dyDescent="0.2">
      <c r="A57" s="77">
        <v>1231</v>
      </c>
      <c r="B57" s="75" t="s">
        <v>285</v>
      </c>
      <c r="C57" s="79">
        <v>2518030.17</v>
      </c>
      <c r="D57" s="79">
        <v>0</v>
      </c>
      <c r="E57" s="79">
        <v>0</v>
      </c>
    </row>
    <row r="58" spans="1:9" x14ac:dyDescent="0.2">
      <c r="A58" s="77">
        <v>1232</v>
      </c>
      <c r="B58" s="75" t="s">
        <v>286</v>
      </c>
      <c r="C58" s="79">
        <v>0</v>
      </c>
      <c r="D58" s="79">
        <v>0</v>
      </c>
      <c r="E58" s="79">
        <v>0</v>
      </c>
    </row>
    <row r="59" spans="1:9" x14ac:dyDescent="0.2">
      <c r="A59" s="77">
        <v>1233</v>
      </c>
      <c r="B59" s="75" t="s">
        <v>287</v>
      </c>
      <c r="C59" s="79">
        <v>3342729.2</v>
      </c>
      <c r="D59" s="79">
        <v>0</v>
      </c>
      <c r="E59" s="79">
        <v>-1768100.91</v>
      </c>
    </row>
    <row r="60" spans="1:9" x14ac:dyDescent="0.2">
      <c r="A60" s="77">
        <v>1234</v>
      </c>
      <c r="B60" s="75" t="s">
        <v>288</v>
      </c>
      <c r="C60" s="79">
        <v>93577173.790000007</v>
      </c>
      <c r="D60" s="79">
        <v>0</v>
      </c>
      <c r="E60" s="79">
        <v>-26514947.09</v>
      </c>
    </row>
    <row r="61" spans="1:9" x14ac:dyDescent="0.2">
      <c r="A61" s="77">
        <v>1235</v>
      </c>
      <c r="B61" s="75" t="s">
        <v>289</v>
      </c>
      <c r="C61" s="79">
        <v>11506790.539999999</v>
      </c>
      <c r="D61" s="79">
        <v>0</v>
      </c>
      <c r="E61" s="79">
        <v>0</v>
      </c>
    </row>
    <row r="62" spans="1:9" x14ac:dyDescent="0.2">
      <c r="A62" s="77">
        <v>1236</v>
      </c>
      <c r="B62" s="75" t="s">
        <v>290</v>
      </c>
      <c r="C62" s="79">
        <v>0</v>
      </c>
      <c r="D62" s="79">
        <v>0</v>
      </c>
      <c r="E62" s="79">
        <v>0</v>
      </c>
    </row>
    <row r="63" spans="1:9" x14ac:dyDescent="0.2">
      <c r="A63" s="77">
        <v>1239</v>
      </c>
      <c r="B63" s="75" t="s">
        <v>291</v>
      </c>
      <c r="C63" s="79">
        <v>0</v>
      </c>
      <c r="D63" s="79">
        <v>0</v>
      </c>
      <c r="E63" s="79">
        <v>0</v>
      </c>
    </row>
    <row r="64" spans="1:9" x14ac:dyDescent="0.2">
      <c r="A64" s="77">
        <v>1240</v>
      </c>
      <c r="B64" s="75" t="s">
        <v>292</v>
      </c>
      <c r="C64" s="79">
        <f>SUM(C65:C72)</f>
        <v>16611963.98</v>
      </c>
      <c r="D64" s="79">
        <f t="shared" ref="D64:E64" si="0">SUM(D65:D72)</f>
        <v>0</v>
      </c>
      <c r="E64" s="79">
        <f t="shared" si="0"/>
        <v>-11120208.209999999</v>
      </c>
    </row>
    <row r="65" spans="1:9" x14ac:dyDescent="0.2">
      <c r="A65" s="77">
        <v>1241</v>
      </c>
      <c r="B65" s="75" t="s">
        <v>293</v>
      </c>
      <c r="C65" s="79">
        <v>2475611.88</v>
      </c>
      <c r="D65" s="79">
        <v>0</v>
      </c>
      <c r="E65" s="79">
        <v>-2534832.63</v>
      </c>
    </row>
    <row r="66" spans="1:9" x14ac:dyDescent="0.2">
      <c r="A66" s="77">
        <v>1242</v>
      </c>
      <c r="B66" s="75" t="s">
        <v>294</v>
      </c>
      <c r="C66" s="79">
        <v>236778.98</v>
      </c>
      <c r="D66" s="79">
        <v>0</v>
      </c>
      <c r="E66" s="79">
        <v>-53480.34</v>
      </c>
    </row>
    <row r="67" spans="1:9" x14ac:dyDescent="0.2">
      <c r="A67" s="77">
        <v>1243</v>
      </c>
      <c r="B67" s="75" t="s">
        <v>295</v>
      </c>
      <c r="C67" s="79">
        <v>253407.59</v>
      </c>
      <c r="D67" s="79">
        <v>0</v>
      </c>
      <c r="E67" s="79">
        <v>-2604.59</v>
      </c>
    </row>
    <row r="68" spans="1:9" x14ac:dyDescent="0.2">
      <c r="A68" s="77">
        <v>1244</v>
      </c>
      <c r="B68" s="75" t="s">
        <v>296</v>
      </c>
      <c r="C68" s="79">
        <v>8736609.9000000004</v>
      </c>
      <c r="D68" s="79">
        <v>0</v>
      </c>
      <c r="E68" s="79">
        <v>-5961086.8799999999</v>
      </c>
    </row>
    <row r="69" spans="1:9" x14ac:dyDescent="0.2">
      <c r="A69" s="77">
        <v>1245</v>
      </c>
      <c r="B69" s="75" t="s">
        <v>297</v>
      </c>
      <c r="C69" s="79">
        <v>0</v>
      </c>
      <c r="D69" s="79">
        <v>0</v>
      </c>
      <c r="E69" s="79">
        <v>0</v>
      </c>
    </row>
    <row r="70" spans="1:9" x14ac:dyDescent="0.2">
      <c r="A70" s="77">
        <v>1246</v>
      </c>
      <c r="B70" s="75" t="s">
        <v>298</v>
      </c>
      <c r="C70" s="79">
        <v>4909555.63</v>
      </c>
      <c r="D70" s="79">
        <v>0</v>
      </c>
      <c r="E70" s="79">
        <v>-2568203.77</v>
      </c>
    </row>
    <row r="71" spans="1:9" x14ac:dyDescent="0.2">
      <c r="A71" s="77">
        <v>1247</v>
      </c>
      <c r="B71" s="75" t="s">
        <v>299</v>
      </c>
      <c r="C71" s="79">
        <v>0</v>
      </c>
      <c r="D71" s="79">
        <v>0</v>
      </c>
      <c r="E71" s="79">
        <v>0</v>
      </c>
    </row>
    <row r="72" spans="1:9" x14ac:dyDescent="0.2">
      <c r="A72" s="77">
        <v>1248</v>
      </c>
      <c r="B72" s="75" t="s">
        <v>300</v>
      </c>
      <c r="C72" s="79">
        <v>0</v>
      </c>
      <c r="D72" s="79">
        <v>0</v>
      </c>
      <c r="E72" s="79">
        <v>0</v>
      </c>
    </row>
    <row r="74" spans="1:9" x14ac:dyDescent="0.2">
      <c r="A74" s="74" t="s">
        <v>212</v>
      </c>
      <c r="B74" s="74"/>
      <c r="C74" s="74"/>
      <c r="D74" s="74"/>
      <c r="E74" s="74"/>
      <c r="F74" s="74"/>
      <c r="G74" s="74"/>
      <c r="H74" s="74"/>
      <c r="I74" s="74"/>
    </row>
    <row r="75" spans="1:9" x14ac:dyDescent="0.2">
      <c r="A75" s="76" t="s">
        <v>190</v>
      </c>
      <c r="B75" s="76" t="s">
        <v>187</v>
      </c>
      <c r="C75" s="76" t="s">
        <v>188</v>
      </c>
      <c r="D75" s="76" t="s">
        <v>213</v>
      </c>
      <c r="E75" s="76" t="s">
        <v>301</v>
      </c>
      <c r="F75" s="76" t="s">
        <v>201</v>
      </c>
      <c r="G75" s="76" t="s">
        <v>282</v>
      </c>
      <c r="H75" s="76" t="s">
        <v>210</v>
      </c>
      <c r="I75" s="76" t="s">
        <v>283</v>
      </c>
    </row>
    <row r="76" spans="1:9" x14ac:dyDescent="0.2">
      <c r="A76" s="77">
        <v>1250</v>
      </c>
      <c r="B76" s="75" t="s">
        <v>302</v>
      </c>
      <c r="C76" s="79">
        <f>SUM(C77:C81)</f>
        <v>8308371.4500000002</v>
      </c>
      <c r="D76" s="79">
        <f>SUM(D77:D81)</f>
        <v>0</v>
      </c>
      <c r="E76" s="79">
        <f>SUM(E77:E81)</f>
        <v>-5409943.5499999998</v>
      </c>
    </row>
    <row r="77" spans="1:9" x14ac:dyDescent="0.2">
      <c r="A77" s="77">
        <v>1251</v>
      </c>
      <c r="B77" s="75" t="s">
        <v>303</v>
      </c>
      <c r="C77" s="79">
        <v>48018.41</v>
      </c>
      <c r="D77" s="79">
        <v>0</v>
      </c>
      <c r="E77" s="79">
        <v>-7869</v>
      </c>
    </row>
    <row r="78" spans="1:9" x14ac:dyDescent="0.2">
      <c r="A78" s="77">
        <v>1252</v>
      </c>
      <c r="B78" s="75" t="s">
        <v>304</v>
      </c>
      <c r="C78" s="79">
        <v>0</v>
      </c>
      <c r="D78" s="79">
        <v>0</v>
      </c>
      <c r="E78" s="79">
        <v>0</v>
      </c>
    </row>
    <row r="79" spans="1:9" x14ac:dyDescent="0.2">
      <c r="A79" s="77">
        <v>1253</v>
      </c>
      <c r="B79" s="75" t="s">
        <v>305</v>
      </c>
      <c r="C79" s="79">
        <v>8037688</v>
      </c>
      <c r="D79" s="79">
        <v>0</v>
      </c>
      <c r="E79" s="79">
        <v>-5323917.25</v>
      </c>
    </row>
    <row r="80" spans="1:9" x14ac:dyDescent="0.2">
      <c r="A80" s="77">
        <v>1254</v>
      </c>
      <c r="B80" s="75" t="s">
        <v>306</v>
      </c>
      <c r="C80" s="79">
        <v>222665.04</v>
      </c>
      <c r="D80" s="79">
        <v>0</v>
      </c>
      <c r="E80" s="79">
        <v>-78157.3</v>
      </c>
    </row>
    <row r="81" spans="1:8" x14ac:dyDescent="0.2">
      <c r="A81" s="77">
        <v>1259</v>
      </c>
      <c r="B81" s="75" t="s">
        <v>307</v>
      </c>
      <c r="C81" s="79">
        <v>0</v>
      </c>
      <c r="D81" s="79">
        <v>0</v>
      </c>
      <c r="E81" s="79">
        <v>0</v>
      </c>
    </row>
    <row r="82" spans="1:8" x14ac:dyDescent="0.2">
      <c r="A82" s="77">
        <v>1270</v>
      </c>
      <c r="B82" s="75" t="s">
        <v>308</v>
      </c>
      <c r="C82" s="79">
        <f>SUM(C83:C88)</f>
        <v>3623230.94</v>
      </c>
      <c r="D82" s="79">
        <f>SUM(D83:D88)</f>
        <v>0</v>
      </c>
      <c r="E82" s="79">
        <v>0</v>
      </c>
    </row>
    <row r="83" spans="1:8" x14ac:dyDescent="0.2">
      <c r="A83" s="77">
        <v>1271</v>
      </c>
      <c r="B83" s="75" t="s">
        <v>309</v>
      </c>
      <c r="C83" s="79">
        <v>3397330.19</v>
      </c>
      <c r="D83" s="79">
        <v>0</v>
      </c>
      <c r="E83" s="79">
        <v>0</v>
      </c>
    </row>
    <row r="84" spans="1:8" x14ac:dyDescent="0.2">
      <c r="A84" s="77">
        <v>1272</v>
      </c>
      <c r="B84" s="75" t="s">
        <v>310</v>
      </c>
      <c r="C84" s="79">
        <v>0</v>
      </c>
      <c r="D84" s="79">
        <v>0</v>
      </c>
      <c r="E84" s="79">
        <v>0</v>
      </c>
    </row>
    <row r="85" spans="1:8" x14ac:dyDescent="0.2">
      <c r="A85" s="77">
        <v>1273</v>
      </c>
      <c r="B85" s="75" t="s">
        <v>311</v>
      </c>
      <c r="C85" s="79">
        <v>225900.75</v>
      </c>
      <c r="D85" s="79">
        <v>0</v>
      </c>
      <c r="E85" s="79">
        <v>0</v>
      </c>
    </row>
    <row r="86" spans="1:8" x14ac:dyDescent="0.2">
      <c r="A86" s="77">
        <v>1274</v>
      </c>
      <c r="B86" s="75" t="s">
        <v>312</v>
      </c>
      <c r="C86" s="79">
        <v>0</v>
      </c>
      <c r="D86" s="79">
        <v>0</v>
      </c>
      <c r="E86" s="79">
        <v>0</v>
      </c>
    </row>
    <row r="87" spans="1:8" x14ac:dyDescent="0.2">
      <c r="A87" s="77">
        <v>1275</v>
      </c>
      <c r="B87" s="75" t="s">
        <v>313</v>
      </c>
      <c r="C87" s="79">
        <v>0</v>
      </c>
      <c r="D87" s="79">
        <v>0</v>
      </c>
      <c r="E87" s="79">
        <v>0</v>
      </c>
    </row>
    <row r="88" spans="1:8" x14ac:dyDescent="0.2">
      <c r="A88" s="77">
        <v>1279</v>
      </c>
      <c r="B88" s="75" t="s">
        <v>314</v>
      </c>
      <c r="C88" s="79">
        <v>0</v>
      </c>
      <c r="D88" s="79">
        <v>0</v>
      </c>
      <c r="E88" s="79">
        <v>0</v>
      </c>
    </row>
    <row r="90" spans="1:8" x14ac:dyDescent="0.2">
      <c r="A90" s="74" t="s">
        <v>214</v>
      </c>
      <c r="B90" s="74"/>
      <c r="C90" s="74"/>
      <c r="D90" s="74"/>
      <c r="E90" s="74"/>
      <c r="F90" s="74"/>
      <c r="G90" s="74"/>
      <c r="H90" s="74"/>
    </row>
    <row r="91" spans="1:8" x14ac:dyDescent="0.2">
      <c r="A91" s="76" t="s">
        <v>190</v>
      </c>
      <c r="B91" s="76" t="s">
        <v>187</v>
      </c>
      <c r="C91" s="76" t="s">
        <v>188</v>
      </c>
      <c r="D91" s="76" t="s">
        <v>315</v>
      </c>
      <c r="E91" s="76"/>
      <c r="F91" s="76"/>
      <c r="G91" s="76"/>
      <c r="H91" s="76"/>
    </row>
    <row r="92" spans="1:8" x14ac:dyDescent="0.2">
      <c r="A92" s="77">
        <v>1160</v>
      </c>
      <c r="B92" s="75" t="s">
        <v>316</v>
      </c>
      <c r="C92" s="79">
        <f>SUM(C93:C94)</f>
        <v>0</v>
      </c>
    </row>
    <row r="93" spans="1:8" x14ac:dyDescent="0.2">
      <c r="A93" s="77">
        <v>1161</v>
      </c>
      <c r="B93" s="75" t="s">
        <v>317</v>
      </c>
      <c r="C93" s="79">
        <v>0</v>
      </c>
    </row>
    <row r="94" spans="1:8" x14ac:dyDescent="0.2">
      <c r="A94" s="77">
        <v>1162</v>
      </c>
      <c r="B94" s="75" t="s">
        <v>318</v>
      </c>
      <c r="C94" s="79">
        <v>0</v>
      </c>
    </row>
    <row r="96" spans="1:8" x14ac:dyDescent="0.2">
      <c r="A96" s="74" t="s">
        <v>216</v>
      </c>
      <c r="B96" s="74"/>
      <c r="C96" s="74"/>
      <c r="D96" s="74"/>
      <c r="E96" s="74"/>
      <c r="F96" s="74"/>
      <c r="G96" s="74"/>
      <c r="H96" s="74"/>
    </row>
    <row r="97" spans="1:8" x14ac:dyDescent="0.2">
      <c r="A97" s="76" t="s">
        <v>190</v>
      </c>
      <c r="B97" s="76" t="s">
        <v>187</v>
      </c>
      <c r="C97" s="76" t="s">
        <v>188</v>
      </c>
      <c r="D97" s="76" t="s">
        <v>260</v>
      </c>
      <c r="E97" s="76"/>
      <c r="F97" s="76"/>
      <c r="G97" s="76"/>
      <c r="H97" s="76"/>
    </row>
    <row r="98" spans="1:8" x14ac:dyDescent="0.2">
      <c r="A98" s="77">
        <v>1290</v>
      </c>
      <c r="B98" s="75" t="s">
        <v>319</v>
      </c>
      <c r="C98" s="79">
        <f>SUM(C99:C101)</f>
        <v>0</v>
      </c>
    </row>
    <row r="99" spans="1:8" x14ac:dyDescent="0.2">
      <c r="A99" s="77">
        <v>1291</v>
      </c>
      <c r="B99" s="75" t="s">
        <v>320</v>
      </c>
      <c r="C99" s="79">
        <v>0</v>
      </c>
    </row>
    <row r="100" spans="1:8" x14ac:dyDescent="0.2">
      <c r="A100" s="77">
        <v>1292</v>
      </c>
      <c r="B100" s="75" t="s">
        <v>321</v>
      </c>
      <c r="C100" s="79">
        <v>0</v>
      </c>
    </row>
    <row r="101" spans="1:8" x14ac:dyDescent="0.2">
      <c r="A101" s="77">
        <v>1293</v>
      </c>
      <c r="B101" s="75" t="s">
        <v>322</v>
      </c>
      <c r="C101" s="79">
        <v>0</v>
      </c>
    </row>
    <row r="103" spans="1:8" x14ac:dyDescent="0.2">
      <c r="A103" s="74" t="s">
        <v>217</v>
      </c>
      <c r="B103" s="74"/>
      <c r="C103" s="74"/>
      <c r="D103" s="74"/>
      <c r="E103" s="74"/>
      <c r="F103" s="74"/>
      <c r="G103" s="74"/>
      <c r="H103" s="74"/>
    </row>
    <row r="104" spans="1:8" x14ac:dyDescent="0.2">
      <c r="A104" s="76" t="s">
        <v>190</v>
      </c>
      <c r="B104" s="76" t="s">
        <v>187</v>
      </c>
      <c r="C104" s="76" t="s">
        <v>188</v>
      </c>
      <c r="D104" s="76" t="s">
        <v>256</v>
      </c>
      <c r="E104" s="76" t="s">
        <v>257</v>
      </c>
      <c r="F104" s="76" t="s">
        <v>258</v>
      </c>
      <c r="G104" s="76" t="s">
        <v>323</v>
      </c>
      <c r="H104" s="76" t="s">
        <v>324</v>
      </c>
    </row>
    <row r="105" spans="1:8" x14ac:dyDescent="0.2">
      <c r="A105" s="77">
        <v>2110</v>
      </c>
      <c r="B105" s="75" t="s">
        <v>325</v>
      </c>
      <c r="C105" s="79">
        <f>SUM(C106:C114)</f>
        <v>1085242.1400000001</v>
      </c>
      <c r="D105" s="79">
        <f>SUM(D106:D114)</f>
        <v>1085242.1400000001</v>
      </c>
      <c r="E105" s="79">
        <f>SUM(E106:E114)</f>
        <v>0</v>
      </c>
      <c r="F105" s="79">
        <f>SUM(F106:F114)</f>
        <v>0</v>
      </c>
      <c r="G105" s="79">
        <f>SUM(G106:G114)</f>
        <v>0</v>
      </c>
    </row>
    <row r="106" spans="1:8" x14ac:dyDescent="0.2">
      <c r="A106" s="77">
        <v>2111</v>
      </c>
      <c r="B106" s="75" t="s">
        <v>326</v>
      </c>
      <c r="C106" s="79">
        <v>898.03</v>
      </c>
      <c r="D106" s="79">
        <f>C106</f>
        <v>898.03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2112</v>
      </c>
      <c r="B107" s="75" t="s">
        <v>327</v>
      </c>
      <c r="C107" s="79">
        <v>384854.97</v>
      </c>
      <c r="D107" s="79">
        <f t="shared" ref="D107:D114" si="1">C107</f>
        <v>384854.97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2113</v>
      </c>
      <c r="B108" s="75" t="s">
        <v>328</v>
      </c>
      <c r="C108" s="79">
        <v>183803.4</v>
      </c>
      <c r="D108" s="79">
        <f t="shared" si="1"/>
        <v>183803.4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2114</v>
      </c>
      <c r="B109" s="75" t="s">
        <v>329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2115</v>
      </c>
      <c r="B110" s="75" t="s">
        <v>330</v>
      </c>
      <c r="C110" s="79">
        <v>0</v>
      </c>
      <c r="D110" s="79">
        <f t="shared" si="1"/>
        <v>0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2116</v>
      </c>
      <c r="B111" s="75" t="s">
        <v>331</v>
      </c>
      <c r="C111" s="79">
        <v>0</v>
      </c>
      <c r="D111" s="79">
        <f t="shared" si="1"/>
        <v>0</v>
      </c>
      <c r="E111" s="79">
        <v>0</v>
      </c>
      <c r="F111" s="79">
        <v>0</v>
      </c>
      <c r="G111" s="79">
        <v>0</v>
      </c>
    </row>
    <row r="112" spans="1:8" x14ac:dyDescent="0.2">
      <c r="A112" s="77">
        <v>2117</v>
      </c>
      <c r="B112" s="75" t="s">
        <v>332</v>
      </c>
      <c r="C112" s="79">
        <v>182646.23</v>
      </c>
      <c r="D112" s="79">
        <f t="shared" si="1"/>
        <v>182646.23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2118</v>
      </c>
      <c r="B113" s="75" t="s">
        <v>333</v>
      </c>
      <c r="C113" s="79">
        <v>0</v>
      </c>
      <c r="D113" s="79">
        <f t="shared" si="1"/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2119</v>
      </c>
      <c r="B114" s="75" t="s">
        <v>334</v>
      </c>
      <c r="C114" s="79">
        <v>333039.51</v>
      </c>
      <c r="D114" s="79">
        <f t="shared" si="1"/>
        <v>333039.51</v>
      </c>
      <c r="E114" s="79">
        <v>0</v>
      </c>
      <c r="F114" s="79">
        <v>0</v>
      </c>
      <c r="G114" s="79">
        <v>0</v>
      </c>
    </row>
    <row r="115" spans="1:8" x14ac:dyDescent="0.2">
      <c r="A115" s="77">
        <v>2120</v>
      </c>
      <c r="B115" s="75" t="s">
        <v>335</v>
      </c>
      <c r="C115" s="79">
        <f>SUM(C116:C118)</f>
        <v>0</v>
      </c>
      <c r="D115" s="79">
        <f t="shared" ref="D115:G115" si="2">SUM(D116:D118)</f>
        <v>0</v>
      </c>
      <c r="E115" s="79">
        <f t="shared" si="2"/>
        <v>0</v>
      </c>
      <c r="F115" s="79">
        <f t="shared" si="2"/>
        <v>0</v>
      </c>
      <c r="G115" s="79">
        <f t="shared" si="2"/>
        <v>0</v>
      </c>
    </row>
    <row r="116" spans="1:8" x14ac:dyDescent="0.2">
      <c r="A116" s="77">
        <v>2121</v>
      </c>
      <c r="B116" s="75" t="s">
        <v>336</v>
      </c>
      <c r="C116" s="79">
        <v>0</v>
      </c>
      <c r="D116" s="79">
        <f>C116</f>
        <v>0</v>
      </c>
      <c r="E116" s="79">
        <v>0</v>
      </c>
      <c r="F116" s="79">
        <v>0</v>
      </c>
      <c r="G116" s="79">
        <v>0</v>
      </c>
    </row>
    <row r="117" spans="1:8" x14ac:dyDescent="0.2">
      <c r="A117" s="77">
        <v>2122</v>
      </c>
      <c r="B117" s="75" t="s">
        <v>337</v>
      </c>
      <c r="C117" s="79">
        <v>0</v>
      </c>
      <c r="D117" s="79">
        <f t="shared" ref="D117:D118" si="3">C117</f>
        <v>0</v>
      </c>
      <c r="E117" s="79">
        <v>0</v>
      </c>
      <c r="F117" s="79">
        <v>0</v>
      </c>
      <c r="G117" s="79">
        <v>0</v>
      </c>
    </row>
    <row r="118" spans="1:8" x14ac:dyDescent="0.2">
      <c r="A118" s="77">
        <v>2129</v>
      </c>
      <c r="B118" s="75" t="s">
        <v>338</v>
      </c>
      <c r="C118" s="79">
        <v>0</v>
      </c>
      <c r="D118" s="79">
        <f t="shared" si="3"/>
        <v>0</v>
      </c>
      <c r="E118" s="79">
        <v>0</v>
      </c>
      <c r="F118" s="79">
        <v>0</v>
      </c>
      <c r="G118" s="79">
        <v>0</v>
      </c>
    </row>
    <row r="120" spans="1:8" x14ac:dyDescent="0.2">
      <c r="A120" s="74" t="s">
        <v>218</v>
      </c>
      <c r="B120" s="74"/>
      <c r="C120" s="74"/>
      <c r="D120" s="74"/>
      <c r="E120" s="74"/>
      <c r="F120" s="74"/>
      <c r="G120" s="74"/>
      <c r="H120" s="74"/>
    </row>
    <row r="121" spans="1:8" x14ac:dyDescent="0.2">
      <c r="A121" s="76" t="s">
        <v>190</v>
      </c>
      <c r="B121" s="76" t="s">
        <v>187</v>
      </c>
      <c r="C121" s="76" t="s">
        <v>188</v>
      </c>
      <c r="D121" s="76" t="s">
        <v>191</v>
      </c>
      <c r="E121" s="76" t="s">
        <v>260</v>
      </c>
      <c r="F121" s="76"/>
      <c r="G121" s="76"/>
      <c r="H121" s="76"/>
    </row>
    <row r="122" spans="1:8" x14ac:dyDescent="0.2">
      <c r="A122" s="77">
        <v>2160</v>
      </c>
      <c r="B122" s="75" t="s">
        <v>339</v>
      </c>
      <c r="C122" s="79">
        <f>SUM(C123:C128)</f>
        <v>206080.6</v>
      </c>
    </row>
    <row r="123" spans="1:8" x14ac:dyDescent="0.2">
      <c r="A123" s="77">
        <v>2161</v>
      </c>
      <c r="B123" s="75" t="s">
        <v>340</v>
      </c>
      <c r="C123" s="79">
        <v>206080.6</v>
      </c>
    </row>
    <row r="124" spans="1:8" x14ac:dyDescent="0.2">
      <c r="A124" s="77">
        <v>2162</v>
      </c>
      <c r="B124" s="75" t="s">
        <v>341</v>
      </c>
      <c r="C124" s="79">
        <v>0</v>
      </c>
    </row>
    <row r="125" spans="1:8" x14ac:dyDescent="0.2">
      <c r="A125" s="77">
        <v>2163</v>
      </c>
      <c r="B125" s="75" t="s">
        <v>342</v>
      </c>
      <c r="C125" s="79">
        <v>0</v>
      </c>
    </row>
    <row r="126" spans="1:8" x14ac:dyDescent="0.2">
      <c r="A126" s="77">
        <v>2164</v>
      </c>
      <c r="B126" s="75" t="s">
        <v>343</v>
      </c>
      <c r="C126" s="79">
        <v>0</v>
      </c>
    </row>
    <row r="127" spans="1:8" x14ac:dyDescent="0.2">
      <c r="A127" s="77">
        <v>2165</v>
      </c>
      <c r="B127" s="75" t="s">
        <v>344</v>
      </c>
      <c r="C127" s="79">
        <v>0</v>
      </c>
    </row>
    <row r="128" spans="1:8" x14ac:dyDescent="0.2">
      <c r="A128" s="77">
        <v>2166</v>
      </c>
      <c r="B128" s="75" t="s">
        <v>345</v>
      </c>
      <c r="C128" s="79">
        <v>0</v>
      </c>
    </row>
    <row r="129" spans="1:8" x14ac:dyDescent="0.2">
      <c r="A129" s="77">
        <v>2250</v>
      </c>
      <c r="B129" s="75" t="s">
        <v>346</v>
      </c>
      <c r="C129" s="79">
        <f>SUM(C130:C135)</f>
        <v>0</v>
      </c>
    </row>
    <row r="130" spans="1:8" x14ac:dyDescent="0.2">
      <c r="A130" s="77">
        <v>2251</v>
      </c>
      <c r="B130" s="75" t="s">
        <v>347</v>
      </c>
      <c r="C130" s="79">
        <v>0</v>
      </c>
    </row>
    <row r="131" spans="1:8" x14ac:dyDescent="0.2">
      <c r="A131" s="77">
        <v>2252</v>
      </c>
      <c r="B131" s="75" t="s">
        <v>348</v>
      </c>
      <c r="C131" s="79">
        <v>0</v>
      </c>
    </row>
    <row r="132" spans="1:8" x14ac:dyDescent="0.2">
      <c r="A132" s="77">
        <v>2253</v>
      </c>
      <c r="B132" s="75" t="s">
        <v>349</v>
      </c>
      <c r="C132" s="79">
        <v>0</v>
      </c>
    </row>
    <row r="133" spans="1:8" x14ac:dyDescent="0.2">
      <c r="A133" s="77">
        <v>2254</v>
      </c>
      <c r="B133" s="75" t="s">
        <v>350</v>
      </c>
      <c r="C133" s="79">
        <v>0</v>
      </c>
    </row>
    <row r="134" spans="1:8" x14ac:dyDescent="0.2">
      <c r="A134" s="77">
        <v>2255</v>
      </c>
      <c r="B134" s="75" t="s">
        <v>351</v>
      </c>
      <c r="C134" s="79">
        <v>0</v>
      </c>
    </row>
    <row r="135" spans="1:8" x14ac:dyDescent="0.2">
      <c r="A135" s="77">
        <v>2256</v>
      </c>
      <c r="B135" s="75" t="s">
        <v>352</v>
      </c>
      <c r="C135" s="79">
        <v>0</v>
      </c>
    </row>
    <row r="137" spans="1:8" x14ac:dyDescent="0.2">
      <c r="A137" s="74" t="s">
        <v>219</v>
      </c>
      <c r="B137" s="74"/>
      <c r="C137" s="74"/>
      <c r="D137" s="74"/>
      <c r="E137" s="74"/>
      <c r="F137" s="74"/>
      <c r="G137" s="74"/>
      <c r="H137" s="74"/>
    </row>
    <row r="138" spans="1:8" x14ac:dyDescent="0.2">
      <c r="A138" s="78" t="s">
        <v>190</v>
      </c>
      <c r="B138" s="78" t="s">
        <v>187</v>
      </c>
      <c r="C138" s="78" t="s">
        <v>188</v>
      </c>
      <c r="D138" s="78" t="s">
        <v>191</v>
      </c>
      <c r="E138" s="78" t="s">
        <v>260</v>
      </c>
      <c r="F138" s="78"/>
      <c r="G138" s="78"/>
      <c r="H138" s="78"/>
    </row>
    <row r="139" spans="1:8" x14ac:dyDescent="0.2">
      <c r="A139" s="77">
        <v>2159</v>
      </c>
      <c r="B139" s="75" t="s">
        <v>353</v>
      </c>
      <c r="C139" s="79">
        <v>0</v>
      </c>
    </row>
    <row r="140" spans="1:8" x14ac:dyDescent="0.2">
      <c r="A140" s="77">
        <v>2199</v>
      </c>
      <c r="B140" s="75" t="s">
        <v>354</v>
      </c>
      <c r="C140" s="79">
        <v>0</v>
      </c>
    </row>
    <row r="141" spans="1:8" x14ac:dyDescent="0.2">
      <c r="A141" s="77">
        <v>2240</v>
      </c>
      <c r="B141" s="75" t="s">
        <v>355</v>
      </c>
      <c r="C141" s="79">
        <f>SUM(C142:C144)</f>
        <v>0</v>
      </c>
    </row>
    <row r="142" spans="1:8" x14ac:dyDescent="0.2">
      <c r="A142" s="77">
        <v>2241</v>
      </c>
      <c r="B142" s="75" t="s">
        <v>356</v>
      </c>
      <c r="C142" s="79">
        <v>0</v>
      </c>
    </row>
    <row r="143" spans="1:8" x14ac:dyDescent="0.2">
      <c r="A143" s="77">
        <v>2242</v>
      </c>
      <c r="B143" s="75" t="s">
        <v>357</v>
      </c>
      <c r="C143" s="79">
        <v>0</v>
      </c>
    </row>
    <row r="144" spans="1:8" x14ac:dyDescent="0.2">
      <c r="A144" s="77">
        <v>2249</v>
      </c>
      <c r="B144" s="75" t="s">
        <v>358</v>
      </c>
      <c r="C144" s="79">
        <v>0</v>
      </c>
    </row>
  </sheetData>
  <sheetProtection formatCells="0" formatColumns="0" formatRows="0" insertColumns="0" insertRows="0" insertHyperlinks="0" deleteColumns="0" deleteRows="0" sort="0" autoFilter="0" pivotTables="0"/>
  <sortState ref="A8:C14">
    <sortCondition ref="A8:A14"/>
  </sortState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topLeftCell="A211" zoomScaleNormal="100" workbookViewId="0">
      <selection activeCell="C249" sqref="C249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6" t="s">
        <v>652</v>
      </c>
      <c r="B1" s="166"/>
      <c r="C1" s="166"/>
      <c r="D1" s="69" t="s">
        <v>244</v>
      </c>
      <c r="E1" s="80">
        <v>2020</v>
      </c>
    </row>
    <row r="2" spans="1:5" s="71" customFormat="1" ht="18.95" customHeight="1" x14ac:dyDescent="0.25">
      <c r="A2" s="166" t="s">
        <v>359</v>
      </c>
      <c r="B2" s="166"/>
      <c r="C2" s="166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66" t="s">
        <v>653</v>
      </c>
      <c r="B3" s="166"/>
      <c r="C3" s="166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16193119.449999999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0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0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0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0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0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94161.919999999998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94161.919999999998</v>
      </c>
      <c r="D35" s="160"/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0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0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16098957.529999999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16098957.529999999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3.75" x14ac:dyDescent="0.2">
      <c r="A58" s="105">
        <v>4200</v>
      </c>
      <c r="B58" s="107" t="s">
        <v>575</v>
      </c>
      <c r="C58" s="110">
        <f>+C59+C65</f>
        <v>1907930</v>
      </c>
      <c r="D58" s="160"/>
      <c r="E58" s="104"/>
    </row>
    <row r="59" spans="1:5" ht="22.5" x14ac:dyDescent="0.2">
      <c r="A59" s="105">
        <v>4210</v>
      </c>
      <c r="B59" s="107" t="s">
        <v>576</v>
      </c>
      <c r="C59" s="110">
        <f>SUM(C60:C64)</f>
        <v>1907930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v>0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0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1907930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f>SUM(C66:C69)</f>
        <v>0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0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651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C100+C128+C161+C171+C186+C219+C209</f>
        <v>10951149.73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10876120.85</v>
      </c>
      <c r="D100" s="112">
        <f>C100/$C$99</f>
        <v>0.99314876685555087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5103051.32</v>
      </c>
      <c r="D101" s="112">
        <f t="shared" ref="D101:D164" si="0">C101/$C$99</f>
        <v>0.46598315663792866</v>
      </c>
      <c r="E101" s="111"/>
    </row>
    <row r="102" spans="1:5" x14ac:dyDescent="0.2">
      <c r="A102" s="109">
        <v>5111</v>
      </c>
      <c r="B102" s="106" t="s">
        <v>418</v>
      </c>
      <c r="C102" s="110">
        <v>3075857.61</v>
      </c>
      <c r="D102" s="112">
        <f t="shared" si="0"/>
        <v>0.28087074744068902</v>
      </c>
      <c r="E102" s="111"/>
    </row>
    <row r="103" spans="1:5" x14ac:dyDescent="0.2">
      <c r="A103" s="109">
        <v>5112</v>
      </c>
      <c r="B103" s="106" t="s">
        <v>419</v>
      </c>
      <c r="C103" s="110">
        <v>170171.25</v>
      </c>
      <c r="D103" s="112">
        <f t="shared" si="0"/>
        <v>1.5539121845245741E-2</v>
      </c>
      <c r="E103" s="111"/>
    </row>
    <row r="104" spans="1:5" x14ac:dyDescent="0.2">
      <c r="A104" s="109">
        <v>5113</v>
      </c>
      <c r="B104" s="106" t="s">
        <v>420</v>
      </c>
      <c r="C104" s="110">
        <v>173338.64</v>
      </c>
      <c r="D104" s="112">
        <f t="shared" si="0"/>
        <v>1.5828350837460425E-2</v>
      </c>
      <c r="E104" s="111"/>
    </row>
    <row r="105" spans="1:5" x14ac:dyDescent="0.2">
      <c r="A105" s="109">
        <v>5114</v>
      </c>
      <c r="B105" s="106" t="s">
        <v>421</v>
      </c>
      <c r="C105" s="110">
        <v>683095.09</v>
      </c>
      <c r="D105" s="112">
        <f t="shared" si="0"/>
        <v>6.2376563816738166E-2</v>
      </c>
      <c r="E105" s="111"/>
    </row>
    <row r="106" spans="1:5" x14ac:dyDescent="0.2">
      <c r="A106" s="109">
        <v>5115</v>
      </c>
      <c r="B106" s="106" t="s">
        <v>422</v>
      </c>
      <c r="C106" s="110">
        <v>1000588.73</v>
      </c>
      <c r="D106" s="112">
        <f t="shared" si="0"/>
        <v>9.1368372697795255E-2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1593073.67</v>
      </c>
      <c r="D108" s="112">
        <f t="shared" si="0"/>
        <v>0.14547090572927449</v>
      </c>
      <c r="E108" s="111"/>
    </row>
    <row r="109" spans="1:5" x14ac:dyDescent="0.2">
      <c r="A109" s="109">
        <v>5121</v>
      </c>
      <c r="B109" s="106" t="s">
        <v>425</v>
      </c>
      <c r="C109" s="110">
        <v>157889.20000000001</v>
      </c>
      <c r="D109" s="112">
        <f t="shared" si="0"/>
        <v>1.4417591202088331E-2</v>
      </c>
      <c r="E109" s="111"/>
    </row>
    <row r="110" spans="1:5" x14ac:dyDescent="0.2">
      <c r="A110" s="109">
        <v>5122</v>
      </c>
      <c r="B110" s="106" t="s">
        <v>426</v>
      </c>
      <c r="C110" s="110">
        <v>29036.57</v>
      </c>
      <c r="D110" s="112">
        <f t="shared" si="0"/>
        <v>2.6514631537231294E-3</v>
      </c>
      <c r="E110" s="111"/>
    </row>
    <row r="111" spans="1:5" x14ac:dyDescent="0.2">
      <c r="A111" s="109">
        <v>5123</v>
      </c>
      <c r="B111" s="106" t="s">
        <v>427</v>
      </c>
      <c r="C111" s="110">
        <v>0</v>
      </c>
      <c r="D111" s="112">
        <f t="shared" si="0"/>
        <v>0</v>
      </c>
      <c r="E111" s="111"/>
    </row>
    <row r="112" spans="1:5" x14ac:dyDescent="0.2">
      <c r="A112" s="109">
        <v>5124</v>
      </c>
      <c r="B112" s="106" t="s">
        <v>428</v>
      </c>
      <c r="C112" s="110">
        <v>747661.19</v>
      </c>
      <c r="D112" s="112">
        <f t="shared" si="0"/>
        <v>6.8272392254105349E-2</v>
      </c>
      <c r="E112" s="111"/>
    </row>
    <row r="113" spans="1:5" x14ac:dyDescent="0.2">
      <c r="A113" s="109">
        <v>5125</v>
      </c>
      <c r="B113" s="106" t="s">
        <v>429</v>
      </c>
      <c r="C113" s="110">
        <v>146155.22</v>
      </c>
      <c r="D113" s="112">
        <f t="shared" si="0"/>
        <v>1.3346107358902853E-2</v>
      </c>
      <c r="E113" s="111"/>
    </row>
    <row r="114" spans="1:5" x14ac:dyDescent="0.2">
      <c r="A114" s="109">
        <v>5126</v>
      </c>
      <c r="B114" s="106" t="s">
        <v>430</v>
      </c>
      <c r="C114" s="110">
        <v>236789.57</v>
      </c>
      <c r="D114" s="112">
        <f t="shared" si="0"/>
        <v>2.1622347957797487E-2</v>
      </c>
      <c r="E114" s="111"/>
    </row>
    <row r="115" spans="1:5" x14ac:dyDescent="0.2">
      <c r="A115" s="109">
        <v>5127</v>
      </c>
      <c r="B115" s="106" t="s">
        <v>431</v>
      </c>
      <c r="C115" s="110">
        <v>246124.28</v>
      </c>
      <c r="D115" s="112">
        <f t="shared" si="0"/>
        <v>2.2474743389340909E-2</v>
      </c>
      <c r="E115" s="111"/>
    </row>
    <row r="116" spans="1:5" x14ac:dyDescent="0.2">
      <c r="A116" s="109">
        <v>5128</v>
      </c>
      <c r="B116" s="106" t="s">
        <v>432</v>
      </c>
      <c r="C116" s="110">
        <v>0</v>
      </c>
      <c r="D116" s="112">
        <f t="shared" si="0"/>
        <v>0</v>
      </c>
      <c r="E116" s="111"/>
    </row>
    <row r="117" spans="1:5" x14ac:dyDescent="0.2">
      <c r="A117" s="109">
        <v>5129</v>
      </c>
      <c r="B117" s="106" t="s">
        <v>433</v>
      </c>
      <c r="C117" s="110">
        <v>29417.64</v>
      </c>
      <c r="D117" s="112">
        <f t="shared" si="0"/>
        <v>2.6862604133164381E-3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4179995.86</v>
      </c>
      <c r="D118" s="112">
        <f t="shared" si="0"/>
        <v>0.3816947044883478</v>
      </c>
      <c r="E118" s="111"/>
    </row>
    <row r="119" spans="1:5" x14ac:dyDescent="0.2">
      <c r="A119" s="109">
        <v>5131</v>
      </c>
      <c r="B119" s="106" t="s">
        <v>435</v>
      </c>
      <c r="C119" s="110">
        <v>2051417.97</v>
      </c>
      <c r="D119" s="112">
        <f t="shared" si="0"/>
        <v>0.18732443812545699</v>
      </c>
      <c r="E119" s="111"/>
    </row>
    <row r="120" spans="1:5" x14ac:dyDescent="0.2">
      <c r="A120" s="109">
        <v>5132</v>
      </c>
      <c r="B120" s="106" t="s">
        <v>436</v>
      </c>
      <c r="C120" s="110">
        <v>0</v>
      </c>
      <c r="D120" s="112">
        <f t="shared" si="0"/>
        <v>0</v>
      </c>
      <c r="E120" s="111"/>
    </row>
    <row r="121" spans="1:5" x14ac:dyDescent="0.2">
      <c r="A121" s="109">
        <v>5133</v>
      </c>
      <c r="B121" s="106" t="s">
        <v>437</v>
      </c>
      <c r="C121" s="110">
        <v>706776.9</v>
      </c>
      <c r="D121" s="112">
        <f t="shared" si="0"/>
        <v>6.4539059133108936E-2</v>
      </c>
      <c r="E121" s="111"/>
    </row>
    <row r="122" spans="1:5" x14ac:dyDescent="0.2">
      <c r="A122" s="109">
        <v>5134</v>
      </c>
      <c r="B122" s="106" t="s">
        <v>438</v>
      </c>
      <c r="C122" s="110">
        <v>207794.55</v>
      </c>
      <c r="D122" s="112">
        <f t="shared" si="0"/>
        <v>1.8974678926246401E-2</v>
      </c>
      <c r="E122" s="111"/>
    </row>
    <row r="123" spans="1:5" x14ac:dyDescent="0.2">
      <c r="A123" s="109">
        <v>5135</v>
      </c>
      <c r="B123" s="106" t="s">
        <v>439</v>
      </c>
      <c r="C123" s="110">
        <v>542466.24</v>
      </c>
      <c r="D123" s="112">
        <f t="shared" si="0"/>
        <v>4.953509479593244E-2</v>
      </c>
      <c r="E123" s="111"/>
    </row>
    <row r="124" spans="1:5" x14ac:dyDescent="0.2">
      <c r="A124" s="109">
        <v>5136</v>
      </c>
      <c r="B124" s="106" t="s">
        <v>440</v>
      </c>
      <c r="C124" s="110">
        <v>21717.57</v>
      </c>
      <c r="D124" s="112">
        <f t="shared" si="0"/>
        <v>1.9831315008419668E-3</v>
      </c>
      <c r="E124" s="111"/>
    </row>
    <row r="125" spans="1:5" x14ac:dyDescent="0.2">
      <c r="A125" s="109">
        <v>5137</v>
      </c>
      <c r="B125" s="106" t="s">
        <v>441</v>
      </c>
      <c r="C125" s="110">
        <v>1945.72</v>
      </c>
      <c r="D125" s="112">
        <f t="shared" si="0"/>
        <v>1.7767266889519553E-4</v>
      </c>
      <c r="E125" s="111"/>
    </row>
    <row r="126" spans="1:5" x14ac:dyDescent="0.2">
      <c r="A126" s="109">
        <v>5138</v>
      </c>
      <c r="B126" s="106" t="s">
        <v>442</v>
      </c>
      <c r="C126" s="110">
        <v>4697.03</v>
      </c>
      <c r="D126" s="112">
        <f t="shared" si="0"/>
        <v>4.2890747691384177E-4</v>
      </c>
      <c r="E126" s="111"/>
    </row>
    <row r="127" spans="1:5" x14ac:dyDescent="0.2">
      <c r="A127" s="109">
        <v>5139</v>
      </c>
      <c r="B127" s="106" t="s">
        <v>443</v>
      </c>
      <c r="C127" s="110">
        <v>643179.88</v>
      </c>
      <c r="D127" s="112">
        <f t="shared" si="0"/>
        <v>5.8731721860952033E-2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0</v>
      </c>
      <c r="D128" s="112">
        <f t="shared" si="0"/>
        <v>0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0</v>
      </c>
      <c r="D129" s="112">
        <f t="shared" si="0"/>
        <v>0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0</v>
      </c>
      <c r="D131" s="112">
        <f t="shared" si="0"/>
        <v>0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5221</v>
      </c>
      <c r="B133" s="106" t="s">
        <v>449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0</v>
      </c>
      <c r="D135" s="112">
        <f t="shared" si="0"/>
        <v>0</v>
      </c>
      <c r="E135" s="111"/>
    </row>
    <row r="136" spans="1:5" x14ac:dyDescent="0.2">
      <c r="A136" s="109">
        <v>5231</v>
      </c>
      <c r="B136" s="106" t="s">
        <v>451</v>
      </c>
      <c r="C136" s="110">
        <v>0</v>
      </c>
      <c r="D136" s="112">
        <f t="shared" si="0"/>
        <v>0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0</v>
      </c>
      <c r="D138" s="112">
        <f t="shared" si="0"/>
        <v>0</v>
      </c>
      <c r="E138" s="111"/>
    </row>
    <row r="139" spans="1:5" x14ac:dyDescent="0.2">
      <c r="A139" s="109">
        <v>5241</v>
      </c>
      <c r="B139" s="106" t="s">
        <v>453</v>
      </c>
      <c r="C139" s="110">
        <v>0</v>
      </c>
      <c r="D139" s="112">
        <f t="shared" si="0"/>
        <v>0</v>
      </c>
      <c r="E139" s="111"/>
    </row>
    <row r="140" spans="1:5" x14ac:dyDescent="0.2">
      <c r="A140" s="109">
        <v>5242</v>
      </c>
      <c r="B140" s="106" t="s">
        <v>454</v>
      </c>
      <c r="C140" s="110">
        <v>0</v>
      </c>
      <c r="D140" s="112">
        <f t="shared" si="0"/>
        <v>0</v>
      </c>
      <c r="E140" s="111"/>
    </row>
    <row r="141" spans="1:5" x14ac:dyDescent="0.2">
      <c r="A141" s="109">
        <v>5243</v>
      </c>
      <c r="B141" s="106" t="s">
        <v>455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0</v>
      </c>
      <c r="D161" s="112">
        <f t="shared" si="0"/>
        <v>0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0</v>
      </c>
      <c r="D168" s="112">
        <f t="shared" si="1"/>
        <v>0</v>
      </c>
      <c r="E168" s="111"/>
    </row>
    <row r="169" spans="1:5" x14ac:dyDescent="0.2">
      <c r="A169" s="109">
        <v>5331</v>
      </c>
      <c r="B169" s="106" t="s">
        <v>479</v>
      </c>
      <c r="C169" s="110">
        <v>0</v>
      </c>
      <c r="D169" s="112">
        <f t="shared" si="1"/>
        <v>0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0</v>
      </c>
      <c r="D171" s="112">
        <f t="shared" si="1"/>
        <v>0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5411</v>
      </c>
      <c r="B173" s="106" t="s">
        <v>483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75028.88</v>
      </c>
      <c r="D186" s="112">
        <f t="shared" si="1"/>
        <v>6.8512331444490256E-3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75028.88</v>
      </c>
      <c r="D187" s="112">
        <f t="shared" si="1"/>
        <v>6.8512331444490256E-3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0</v>
      </c>
      <c r="D192" s="112">
        <f t="shared" si="1"/>
        <v>0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5518</v>
      </c>
      <c r="B195" s="106" t="s">
        <v>124</v>
      </c>
      <c r="C195" s="110">
        <v>75028.88</v>
      </c>
      <c r="D195" s="112">
        <f t="shared" si="1"/>
        <v>6.8512331444490256E-3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523</v>
      </c>
      <c r="C221" s="110">
        <v>0</v>
      </c>
      <c r="D221" s="112">
        <f t="shared" si="1"/>
        <v>0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71" sqref="A71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0" t="s">
        <v>652</v>
      </c>
      <c r="B1" s="170"/>
      <c r="C1" s="170"/>
      <c r="D1" s="82" t="s">
        <v>244</v>
      </c>
      <c r="E1" s="83">
        <v>2020</v>
      </c>
    </row>
    <row r="2" spans="1:5" ht="18.95" customHeight="1" x14ac:dyDescent="0.2">
      <c r="A2" s="170" t="s">
        <v>524</v>
      </c>
      <c r="B2" s="170"/>
      <c r="C2" s="170"/>
      <c r="D2" s="82" t="s">
        <v>246</v>
      </c>
      <c r="E2" s="83" t="str">
        <f>ESF!H2</f>
        <v>Trimestral</v>
      </c>
    </row>
    <row r="3" spans="1:5" ht="18.95" customHeight="1" x14ac:dyDescent="0.2">
      <c r="A3" s="170" t="s">
        <v>653</v>
      </c>
      <c r="B3" s="170"/>
      <c r="C3" s="170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71428754.25</v>
      </c>
    </row>
    <row r="9" spans="1:5" x14ac:dyDescent="0.2">
      <c r="A9" s="88">
        <v>3120</v>
      </c>
      <c r="B9" s="84" t="s">
        <v>525</v>
      </c>
      <c r="C9" s="89">
        <v>0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7149899.7199999997</v>
      </c>
    </row>
    <row r="15" spans="1:5" x14ac:dyDescent="0.2">
      <c r="A15" s="88">
        <v>3220</v>
      </c>
      <c r="B15" s="84" t="s">
        <v>529</v>
      </c>
      <c r="C15" s="89">
        <v>68698063.480000004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0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54" workbookViewId="0">
      <selection activeCell="C92" sqref="C92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0" t="s">
        <v>652</v>
      </c>
      <c r="B1" s="170"/>
      <c r="C1" s="170"/>
      <c r="D1" s="82" t="s">
        <v>244</v>
      </c>
      <c r="E1" s="83">
        <v>2020</v>
      </c>
    </row>
    <row r="2" spans="1:5" s="90" customFormat="1" ht="18.95" customHeight="1" x14ac:dyDescent="0.25">
      <c r="A2" s="170" t="s">
        <v>542</v>
      </c>
      <c r="B2" s="170"/>
      <c r="C2" s="170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70" t="s">
        <v>653</v>
      </c>
      <c r="B3" s="170"/>
      <c r="C3" s="170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10000</v>
      </c>
      <c r="D8" s="89">
        <v>10000</v>
      </c>
    </row>
    <row r="9" spans="1:5" x14ac:dyDescent="0.2">
      <c r="A9" s="88">
        <v>1112</v>
      </c>
      <c r="B9" s="84" t="s">
        <v>544</v>
      </c>
      <c r="C9" s="89">
        <v>0</v>
      </c>
      <c r="D9" s="89">
        <v>0</v>
      </c>
    </row>
    <row r="10" spans="1:5" x14ac:dyDescent="0.2">
      <c r="A10" s="88">
        <v>1113</v>
      </c>
      <c r="B10" s="84" t="s">
        <v>545</v>
      </c>
      <c r="C10" s="89">
        <v>40183584.880000003</v>
      </c>
      <c r="D10" s="89">
        <v>34918260.609999999</v>
      </c>
    </row>
    <row r="11" spans="1:5" x14ac:dyDescent="0.2">
      <c r="A11" s="88">
        <v>1114</v>
      </c>
      <c r="B11" s="84" t="s">
        <v>250</v>
      </c>
      <c r="C11" s="89">
        <v>6175227.5099999998</v>
      </c>
      <c r="D11" s="89">
        <v>6175910.4500000002</v>
      </c>
    </row>
    <row r="12" spans="1:5" x14ac:dyDescent="0.2">
      <c r="A12" s="88">
        <v>1115</v>
      </c>
      <c r="B12" s="84" t="s">
        <v>251</v>
      </c>
      <c r="C12" s="89">
        <v>1389062.29</v>
      </c>
      <c r="D12" s="89">
        <v>1368395.18</v>
      </c>
    </row>
    <row r="13" spans="1:5" x14ac:dyDescent="0.2">
      <c r="A13" s="88">
        <v>1116</v>
      </c>
      <c r="B13" s="84" t="s">
        <v>546</v>
      </c>
      <c r="C13" s="89">
        <v>206080.6</v>
      </c>
      <c r="D13" s="89">
        <v>206080.6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47963955.280000001</v>
      </c>
      <c r="D15" s="89">
        <f>SUM(D8:D14)</f>
        <v>42678646.840000004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110944723.70000002</v>
      </c>
    </row>
    <row r="21" spans="1:5" x14ac:dyDescent="0.2">
      <c r="A21" s="88">
        <v>1231</v>
      </c>
      <c r="B21" s="84" t="s">
        <v>285</v>
      </c>
      <c r="C21" s="89">
        <v>2518030.17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3342729.2</v>
      </c>
    </row>
    <row r="24" spans="1:5" x14ac:dyDescent="0.2">
      <c r="A24" s="88">
        <v>1234</v>
      </c>
      <c r="B24" s="84" t="s">
        <v>288</v>
      </c>
      <c r="C24" s="89">
        <v>93577173.790000007</v>
      </c>
    </row>
    <row r="25" spans="1:5" x14ac:dyDescent="0.2">
      <c r="A25" s="88">
        <v>1235</v>
      </c>
      <c r="B25" s="84" t="s">
        <v>289</v>
      </c>
      <c r="C25" s="89">
        <v>11506790.539999999</v>
      </c>
    </row>
    <row r="26" spans="1:5" x14ac:dyDescent="0.2">
      <c r="A26" s="88">
        <v>1236</v>
      </c>
      <c r="B26" s="84" t="s">
        <v>290</v>
      </c>
      <c r="C26" s="89">
        <v>0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16611963.98</v>
      </c>
    </row>
    <row r="29" spans="1:5" x14ac:dyDescent="0.2">
      <c r="A29" s="88">
        <v>1241</v>
      </c>
      <c r="B29" s="84" t="s">
        <v>293</v>
      </c>
      <c r="C29" s="89">
        <v>2475611.88</v>
      </c>
    </row>
    <row r="30" spans="1:5" x14ac:dyDescent="0.2">
      <c r="A30" s="88">
        <v>1242</v>
      </c>
      <c r="B30" s="84" t="s">
        <v>294</v>
      </c>
      <c r="C30" s="89">
        <v>236778.98</v>
      </c>
    </row>
    <row r="31" spans="1:5" x14ac:dyDescent="0.2">
      <c r="A31" s="88">
        <v>1243</v>
      </c>
      <c r="B31" s="84" t="s">
        <v>295</v>
      </c>
      <c r="C31" s="89">
        <v>253407.59</v>
      </c>
    </row>
    <row r="32" spans="1:5" x14ac:dyDescent="0.2">
      <c r="A32" s="88">
        <v>1244</v>
      </c>
      <c r="B32" s="84" t="s">
        <v>296</v>
      </c>
      <c r="C32" s="89">
        <v>8736609.9000000004</v>
      </c>
    </row>
    <row r="33" spans="1:5" x14ac:dyDescent="0.2">
      <c r="A33" s="88">
        <v>1245</v>
      </c>
      <c r="B33" s="84" t="s">
        <v>297</v>
      </c>
      <c r="C33" s="89">
        <v>0</v>
      </c>
    </row>
    <row r="34" spans="1:5" x14ac:dyDescent="0.2">
      <c r="A34" s="88">
        <v>1246</v>
      </c>
      <c r="B34" s="84" t="s">
        <v>298</v>
      </c>
      <c r="C34" s="89">
        <v>4909555.63</v>
      </c>
    </row>
    <row r="35" spans="1:5" x14ac:dyDescent="0.2">
      <c r="A35" s="88">
        <v>1247</v>
      </c>
      <c r="B35" s="84" t="s">
        <v>299</v>
      </c>
      <c r="C35" s="89">
        <v>0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8308371.4500000002</v>
      </c>
    </row>
    <row r="38" spans="1:5" x14ac:dyDescent="0.2">
      <c r="A38" s="88">
        <v>1251</v>
      </c>
      <c r="B38" s="84" t="s">
        <v>303</v>
      </c>
      <c r="C38" s="89">
        <v>48018.41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8037688</v>
      </c>
    </row>
    <row r="41" spans="1:5" x14ac:dyDescent="0.2">
      <c r="A41" s="88">
        <v>1254</v>
      </c>
      <c r="B41" s="84" t="s">
        <v>306</v>
      </c>
      <c r="C41" s="89">
        <v>222665.04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75028.88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75028.88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0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75028.88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2020-04-23T17:59:24Z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